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defaultThemeVersion="124226"/>
  <bookViews>
    <workbookView xWindow="240" yWindow="165" windowWidth="14805" windowHeight="7950" activeTab="4"/>
  </bookViews>
  <sheets>
    <sheet name="1кв" sheetId="25" r:id="rId1"/>
    <sheet name="2кв" sheetId="26" r:id="rId2"/>
    <sheet name="3кв" sheetId="27" r:id="rId3"/>
    <sheet name="4кв" sheetId="28" r:id="rId4"/>
    <sheet name="отчет" sheetId="29" r:id="rId5"/>
  </sheets>
  <definedNames>
    <definedName name="_xlnm.Print_Area" localSheetId="0">'1кв'!$A$1:$E$54</definedName>
    <definedName name="_xlnm.Print_Area" localSheetId="1">'2кв'!$A$1:$E$53</definedName>
    <definedName name="_xlnm.Print_Area" localSheetId="2">'3кв'!$A$1:$E$53</definedName>
    <definedName name="_xlnm.Print_Area" localSheetId="3">'4кв'!$A$1:$E$52</definedName>
    <definedName name="_xlnm.Print_Area" localSheetId="4">отчет!$A$1:$C$39</definedName>
  </definedNames>
  <calcPr calcId="152511"/>
</workbook>
</file>

<file path=xl/calcChain.xml><?xml version="1.0" encoding="utf-8"?>
<calcChain xmlns="http://schemas.openxmlformats.org/spreadsheetml/2006/main">
  <c r="C29" i="29" l="1"/>
  <c r="C27" i="29"/>
  <c r="C26" i="29"/>
  <c r="C23" i="29"/>
  <c r="C17" i="29"/>
  <c r="C18" i="29"/>
  <c r="C19" i="29"/>
  <c r="C20" i="29"/>
  <c r="C21" i="29"/>
  <c r="C22" i="29"/>
  <c r="C16" i="29"/>
  <c r="C13" i="29"/>
  <c r="C12" i="29"/>
  <c r="C6" i="29"/>
  <c r="E30" i="28"/>
  <c r="B47" i="28"/>
  <c r="C35" i="29" l="1"/>
  <c r="C24" i="29"/>
  <c r="C14" i="29"/>
  <c r="C30" i="29" l="1"/>
  <c r="E23" i="28"/>
  <c r="E22" i="28"/>
  <c r="B51" i="28" s="1"/>
  <c r="B52" i="28" l="1"/>
  <c r="B51" i="27"/>
  <c r="E28" i="27"/>
  <c r="B48" i="27" l="1"/>
  <c r="E23" i="27"/>
  <c r="E22" i="27"/>
  <c r="E31" i="27" l="1"/>
  <c r="B52" i="27" s="1"/>
  <c r="B53" i="27" s="1"/>
  <c r="B48" i="26"/>
  <c r="B51" i="26"/>
  <c r="E29" i="26"/>
  <c r="E23" i="26"/>
  <c r="E22" i="26"/>
  <c r="E31" i="26" s="1"/>
  <c r="B52" i="26" s="1"/>
  <c r="B53" i="26" l="1"/>
  <c r="E32" i="25"/>
  <c r="E30" i="25"/>
  <c r="B52" i="25" l="1"/>
  <c r="E23" i="25"/>
  <c r="E22" i="25"/>
  <c r="B53" i="25" l="1"/>
  <c r="B54" i="25" l="1"/>
</calcChain>
</file>

<file path=xl/sharedStrings.xml><?xml version="1.0" encoding="utf-8"?>
<sst xmlns="http://schemas.openxmlformats.org/spreadsheetml/2006/main" count="315" uniqueCount="113">
  <si>
    <t>Собственники помещений в многоквартирном доме, расположенном по адресу:</t>
  </si>
  <si>
    <t>(указывается адрес нахождения многоквартирного дома)</t>
  </si>
  <si>
    <t>(указывается лицо, оказывающее работы (услуги) по содержанию и ремонту общего имущества в многоквартирном доме)</t>
  </si>
  <si>
    <t>Единица измерения работы (услуги)</t>
  </si>
  <si>
    <t>1 м2, руб</t>
  </si>
  <si>
    <t>Подписи Сторон:</t>
  </si>
  <si>
    <t>(подпись)</t>
  </si>
  <si>
    <t xml:space="preserve">Наименование вида работы
(услуги)2
</t>
  </si>
  <si>
    <t xml:space="preserve">Цена
выполненной работы (оказанной услуги), в рублях
</t>
  </si>
  <si>
    <t xml:space="preserve">Стоимость 3/
сметная стоимость 4 выполненной работы (оказанной услуги) за единицу
</t>
  </si>
  <si>
    <t xml:space="preserve">Периодичность/
количественный показатель выполненной работы (оказанной услуги)
</t>
  </si>
  <si>
    <t xml:space="preserve">АКТ № </t>
  </si>
  <si>
    <t>приемки оказанных услуг и (или) выполненных работ по содержанию
и текущему ремонту общего имущества в многоквартирном доме</t>
  </si>
  <si>
    <t>г. Россошь</t>
  </si>
  <si>
    <t xml:space="preserve">                                                                                                                    (указывается Ф.И.О. уполномоченного собственника помещения в многоквартирном доме либо председателя Совета многоквартирного дома 1)</t>
  </si>
  <si>
    <t xml:space="preserve">            (указывается решение общего собрания собственников помещений в многоквартирном доме либо доверенность, дата, номер)</t>
  </si>
  <si>
    <t xml:space="preserve">                                                                                                    (указывается Ф.И.О. уполномоченного лица, должность)</t>
  </si>
  <si>
    <r>
      <t xml:space="preserve">действующий на основании </t>
    </r>
    <r>
      <rPr>
        <u/>
        <sz val="11"/>
        <color theme="1"/>
        <rFont val="Times New Roman"/>
        <family val="1"/>
        <charset val="204"/>
      </rPr>
      <t xml:space="preserve">устава </t>
    </r>
    <r>
      <rPr>
        <sz val="11"/>
        <color theme="1"/>
        <rFont val="Times New Roman"/>
        <family val="1"/>
        <charset val="204"/>
      </rPr>
      <t>с другой стороны, совместно именуемые "Стороны", составили настоящий Акт о нижеследующем:</t>
    </r>
  </si>
  <si>
    <t xml:space="preserve"> </t>
  </si>
  <si>
    <t xml:space="preserve"> (должность, Ф.И.О.)</t>
  </si>
  <si>
    <t xml:space="preserve">           4. Претензий по выполнению условий Договора Стороны не имеют.</t>
  </si>
  <si>
    <t xml:space="preserve">           3. Работы (услуги) выполнены (оказаны) полностью, в установленные сроки, с надлежащим качеством.</t>
  </si>
  <si>
    <t>Услуги по дератизации и дезинфекции</t>
  </si>
  <si>
    <t>По заявке собственников или 4 раза в год</t>
  </si>
  <si>
    <t>г. Россошь, ул. Василевского, д. 52</t>
  </si>
  <si>
    <r>
      <t xml:space="preserve">        1. Исполнителем предъявлены к приемке следующие оказанные на основании договора управления многоквартирным домом или договора оказания услуг по содержанию и (или) выполнению работ по ремонту общего имущества в многоквартирном доме либо договора подряда по выполнению работ по ремонту общего имущества в многоквартирном доме (указать нужное)   </t>
    </r>
    <r>
      <rPr>
        <u/>
        <sz val="11"/>
        <color theme="1"/>
        <rFont val="Times New Roman"/>
        <family val="1"/>
        <charset val="204"/>
      </rPr>
      <t>№31  от   01.04.2015 г.</t>
    </r>
  </si>
  <si>
    <r>
      <t>(далее - "Договор") услуги и (или) выполненные работы по содержанию и текущему ремонту общего имущества в многоквартирном доме</t>
    </r>
    <r>
      <rPr>
        <u/>
        <sz val="11"/>
        <color theme="1"/>
        <rFont val="Times New Roman"/>
        <family val="1"/>
        <charset val="204"/>
      </rPr>
      <t xml:space="preserve"> №52</t>
    </r>
    <r>
      <rPr>
        <sz val="11"/>
        <color theme="1"/>
        <rFont val="Times New Roman"/>
        <family val="1"/>
        <charset val="204"/>
      </rPr>
      <t>, расположенном по адресу:</t>
    </r>
    <r>
      <rPr>
        <u/>
        <sz val="11"/>
        <color theme="1"/>
        <rFont val="Times New Roman"/>
        <family val="1"/>
        <charset val="204"/>
      </rPr>
      <t xml:space="preserve"> г. Россошь, ул. Василевского</t>
    </r>
  </si>
  <si>
    <r>
      <t xml:space="preserve">с одной стороны, и </t>
    </r>
    <r>
      <rPr>
        <b/>
        <u/>
        <sz val="11"/>
        <color theme="1"/>
        <rFont val="Times New Roman"/>
        <family val="1"/>
        <charset val="204"/>
      </rPr>
      <t>ООО ЖКХ Локомотив" г. Россошь</t>
    </r>
  </si>
  <si>
    <t>постоянно</t>
  </si>
  <si>
    <t>1 квартал</t>
  </si>
  <si>
    <t>руб.</t>
  </si>
  <si>
    <t>Итого расходов:</t>
  </si>
  <si>
    <t>Настоящий Акт составлен в 2-х экземплярах, имеющий одинаковую юридическую силу, по одному для каждой Стороны.</t>
  </si>
  <si>
    <t>Информация для собственников:</t>
  </si>
  <si>
    <t>в т.ч. Оплачено</t>
  </si>
  <si>
    <t xml:space="preserve">Итого остаток на конец квартала </t>
  </si>
  <si>
    <t>Работы по содержанию и тек. ремонту</t>
  </si>
  <si>
    <t xml:space="preserve">Расходы по управлению МКД </t>
  </si>
  <si>
    <t>Остаток на начало квартала</t>
  </si>
  <si>
    <t>определена приложением № 9 к договору №9 от 01.04.2015 г.</t>
  </si>
  <si>
    <t xml:space="preserve">Услуги по содержанию многоквартирного дома </t>
  </si>
  <si>
    <t>холодная вода на СОИ</t>
  </si>
  <si>
    <t>электроэнергия на СОИ</t>
  </si>
  <si>
    <t>водоотведение на СОИ</t>
  </si>
  <si>
    <t xml:space="preserve">Стоимость материалов </t>
  </si>
  <si>
    <t>интернет ростелеком</t>
  </si>
  <si>
    <t>ч/ч</t>
  </si>
  <si>
    <r>
      <t xml:space="preserve">являющегося собственником квартиры </t>
    </r>
    <r>
      <rPr>
        <u/>
        <sz val="11"/>
        <color theme="1"/>
        <rFont val="Times New Roman"/>
        <family val="1"/>
        <charset val="204"/>
      </rPr>
      <t xml:space="preserve">№25, </t>
    </r>
    <r>
      <rPr>
        <sz val="11"/>
        <color theme="1"/>
        <rFont val="Times New Roman"/>
        <family val="1"/>
        <charset val="204"/>
      </rPr>
      <t xml:space="preserve">находящейся в данном многоквартирном доме, действующего на основании </t>
    </r>
    <r>
      <rPr>
        <u/>
        <sz val="11"/>
        <color theme="1"/>
        <rFont val="Times New Roman"/>
        <family val="1"/>
        <charset val="204"/>
      </rPr>
      <t>протокола общего собрания собственников № 19 от 14.05.2022 г.</t>
    </r>
  </si>
  <si>
    <r>
      <t xml:space="preserve">Заказчик - </t>
    </r>
    <r>
      <rPr>
        <b/>
        <sz val="10.5"/>
        <color theme="1"/>
        <rFont val="Times New Roman"/>
        <family val="1"/>
        <charset val="204"/>
      </rPr>
      <t>Собственники МКД, в лице председателя совета дома Морозова Т.А.</t>
    </r>
  </si>
  <si>
    <r>
      <t xml:space="preserve">именуемый в дальнейшем "Заказчик", в лице </t>
    </r>
    <r>
      <rPr>
        <b/>
        <sz val="11"/>
        <color theme="1"/>
        <rFont val="Times New Roman"/>
        <family val="1"/>
        <charset val="204"/>
      </rPr>
      <t xml:space="preserve"> </t>
    </r>
    <r>
      <rPr>
        <b/>
        <u/>
        <sz val="11"/>
        <color theme="1"/>
        <rFont val="Times New Roman"/>
        <family val="1"/>
        <charset val="204"/>
      </rPr>
      <t>Морозовой Тамары Александровны</t>
    </r>
  </si>
  <si>
    <r>
      <t xml:space="preserve">именуемый в дальнейшем "Исполнитель", в лице </t>
    </r>
    <r>
      <rPr>
        <b/>
        <u/>
        <sz val="11"/>
        <color theme="1"/>
        <rFont val="Times New Roman"/>
        <family val="1"/>
        <charset val="204"/>
      </rPr>
      <t>Директора Бовкун Алексея Александровича</t>
    </r>
  </si>
  <si>
    <r>
      <t xml:space="preserve">Исполнитель - </t>
    </r>
    <r>
      <rPr>
        <b/>
        <sz val="11"/>
        <color theme="1"/>
        <rFont val="Times New Roman"/>
        <family val="1"/>
        <charset val="204"/>
      </rPr>
      <t>ООО ЖКХ "Локомотив", в лице директора Бовкун А.А.</t>
    </r>
  </si>
  <si>
    <t>Предъявлено населению 116633,4</t>
  </si>
  <si>
    <t>за 1 квартал 2024 года</t>
  </si>
  <si>
    <t>31.03.2024 г.</t>
  </si>
  <si>
    <t>Корректировка расходов по договору с ОАО "Газпром газораспределения Воронеж" (по статье содержание МКД)</t>
  </si>
  <si>
    <t>за 2023 г.</t>
  </si>
  <si>
    <t>Частичный ремонт парапета (кв.25)</t>
  </si>
  <si>
    <t>январь</t>
  </si>
  <si>
    <t xml:space="preserve">           2. Всего за период с "01" 01 2024 г. по "31" 03 2024 г. выполнено работ (оказано услуг) на общую сумму сто одна тысяча семьсот тридцать три рубля 83 копейки.</t>
  </si>
  <si>
    <t>за 2 квартал 2024 года</t>
  </si>
  <si>
    <t>30.06.2024 г.</t>
  </si>
  <si>
    <t>2 квартал</t>
  </si>
  <si>
    <t>Покраска детской площадки (кв.7)</t>
  </si>
  <si>
    <t>апрель</t>
  </si>
  <si>
    <t xml:space="preserve">           2. Всего за период с "01" 04 2024 г. по "30" 04 2024 г. выполнено работ (оказано услуг) на общую сумму девяносто девять тысяч двести семьдесят пять рублей 44 копейки.</t>
  </si>
  <si>
    <t>Предъявлено населению 111135,78</t>
  </si>
  <si>
    <t>за 3 квартал 2024 года</t>
  </si>
  <si>
    <t>30.09.2024 г.</t>
  </si>
  <si>
    <t>3 квартал</t>
  </si>
  <si>
    <t>Общая площадь квартир - 1261,4 м2</t>
  </si>
  <si>
    <t>Оборудование укрытия инвентарем</t>
  </si>
  <si>
    <t>август</t>
  </si>
  <si>
    <r>
      <t xml:space="preserve">Заказчик - </t>
    </r>
    <r>
      <rPr>
        <b/>
        <sz val="10.5"/>
        <color theme="1"/>
        <rFont val="Times New Roman"/>
        <family val="1"/>
        <charset val="204"/>
      </rPr>
      <t>Собственники МКД, в лице председателя совета дома Морозовой Т.А.</t>
    </r>
  </si>
  <si>
    <t xml:space="preserve">           2. Всего за период с "01" 04 2024 г. по "30" 04 2024 г. выполнено работ (оказано услуг) на общую сумму сто двадцать тысяч девятьсот семнадцать рублей 37 копеек.</t>
  </si>
  <si>
    <t>Предъявлено населению 124664,29</t>
  </si>
  <si>
    <t>ОТЧЕТ</t>
  </si>
  <si>
    <t>О ВЫПОЛНЕННЫХ РАБОТАХ И ДВИЖЕНИИ  СРЕДСТВ</t>
  </si>
  <si>
    <t>НА ЛИЦЕВОМ СЧЕТЕ  ЗА  период  с 01.01.2024 г. по 31.12.2024 г.</t>
  </si>
  <si>
    <t>Остаток на начало периода</t>
  </si>
  <si>
    <t xml:space="preserve">Доходы: </t>
  </si>
  <si>
    <t>в том числе:</t>
  </si>
  <si>
    <t>Оплачено в текущем периоде по квитанциям</t>
  </si>
  <si>
    <t>Оплачено за размещение оборудования в МОП интернет Ростелеком</t>
  </si>
  <si>
    <t>Итого доходов:</t>
  </si>
  <si>
    <t>Расходы:</t>
  </si>
  <si>
    <t>Дератизация, дезинсекция</t>
  </si>
  <si>
    <t>Стоимость материалов</t>
  </si>
  <si>
    <t>работы по договору, всего</t>
  </si>
  <si>
    <t xml:space="preserve">   * Корректировка расходов по договору с ОАО "Газпром газораспределения Воронеж" (по статье содержание МКД)</t>
  </si>
  <si>
    <t>Итого расходов</t>
  </si>
  <si>
    <t>Остаток средств на 01.01.2025</t>
  </si>
  <si>
    <t>Справочно:</t>
  </si>
  <si>
    <t>Задолженность населения по оплате на 01.01.2024 г.</t>
  </si>
  <si>
    <t>Задолженность населения по оплате на 01.01.2025 г.</t>
  </si>
  <si>
    <t>Прирост (+) / уменьшение (-) задолженности за год</t>
  </si>
  <si>
    <t xml:space="preserve">Получил: </t>
  </si>
  <si>
    <t>Отчет за 2024 год.</t>
  </si>
  <si>
    <t>Перечень предлагаемых работ на 2025 год.</t>
  </si>
  <si>
    <t>Предложение по структуре тарифа на 2025 год.</t>
  </si>
  <si>
    <t>_____________________________________________</t>
  </si>
  <si>
    <t>за 4 квартал 2024 года</t>
  </si>
  <si>
    <t>31.12.2024 г</t>
  </si>
  <si>
    <t>4 квартал</t>
  </si>
  <si>
    <t xml:space="preserve">           2. Всего за период с "01" 10 2024 г. по "31" 12 2024 г. выполнено работ (оказано услуг) на общую сумму сто три тысячи четыреста двадцать один рубль 59 копеек.</t>
  </si>
  <si>
    <t>Предъявлено населению 122373,23</t>
  </si>
  <si>
    <t>по ж.д. ул. Василевского, д. 52</t>
  </si>
  <si>
    <t>Начислено всего 474360,78</t>
  </si>
  <si>
    <t>* водоотведение на СОИ- 20656,45</t>
  </si>
  <si>
    <t>* холодная вода на СОИ - 13425,64</t>
  </si>
  <si>
    <t>* электроэнергия на СОИ- 9519,37</t>
  </si>
  <si>
    <t>Непредвиденные работы 16 ч/ч</t>
  </si>
  <si>
    <t xml:space="preserve">   * Оборудование укрытия инвентарем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</si>
</sst>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3" formatCode="_-* #,##0.00\ _₽_-;\-* #,##0.00\ _₽_-;_-* &quot;-&quot;??\ _₽_-;_-@_-"/>
    <numFmt numFmtId="164" formatCode="#,##0.00_ ;\-#,##0.00\ "/>
    <numFmt numFmtId="165" formatCode="#,##0.00\ _₽"/>
    <numFmt numFmtId="166" formatCode="[$-419]General"/>
    <numFmt numFmtId="167" formatCode="_-* #,##0.00_р_._-;\-* #,##0.00_р_._-;_-* \-??_р_._-;_-@_-"/>
  </numFmts>
  <fonts count="2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u/>
      <sz val="11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u/>
      <sz val="11"/>
      <color theme="1"/>
      <name val="Times New Roman"/>
      <family val="1"/>
      <charset val="204"/>
    </font>
    <font>
      <sz val="10.5"/>
      <color theme="1"/>
      <name val="Times New Roman"/>
      <family val="1"/>
      <charset val="204"/>
    </font>
    <font>
      <b/>
      <sz val="10.5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u/>
      <sz val="12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1"/>
      <color rgb="FF000000"/>
      <name val="Calibri"/>
      <family val="2"/>
      <charset val="204"/>
    </font>
    <font>
      <sz val="10"/>
      <name val="Arial"/>
      <family val="2"/>
      <charset val="204"/>
    </font>
    <font>
      <sz val="10"/>
      <name val="Arial Cyr"/>
      <family val="2"/>
      <charset val="204"/>
    </font>
    <font>
      <i/>
      <sz val="11"/>
      <color theme="1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6">
    <xf numFmtId="0" fontId="0" fillId="0" borderId="0"/>
    <xf numFmtId="43" fontId="1" fillId="0" borderId="0" applyFont="0" applyFill="0" applyBorder="0" applyAlignment="0" applyProtection="0"/>
    <xf numFmtId="166" fontId="15" fillId="0" borderId="0"/>
    <xf numFmtId="0" fontId="16" fillId="0" borderId="0"/>
    <xf numFmtId="0" fontId="17" fillId="0" borderId="0"/>
    <xf numFmtId="167" fontId="17" fillId="0" borderId="0" applyFill="0" applyBorder="0" applyAlignment="0" applyProtection="0"/>
  </cellStyleXfs>
  <cellXfs count="106">
    <xf numFmtId="0" fontId="0" fillId="0" borderId="0" xfId="0"/>
    <xf numFmtId="0" fontId="3" fillId="0" borderId="0" xfId="0" applyFont="1"/>
    <xf numFmtId="0" fontId="4" fillId="0" borderId="0" xfId="0" applyFont="1"/>
    <xf numFmtId="0" fontId="4" fillId="0" borderId="1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4" fillId="0" borderId="2" xfId="0" applyFont="1" applyBorder="1" applyAlignment="1">
      <alignment wrapText="1"/>
    </xf>
    <xf numFmtId="0" fontId="6" fillId="0" borderId="0" xfId="0" applyFont="1" applyAlignment="1">
      <alignment horizontal="center" vertical="center" wrapText="1"/>
    </xf>
    <xf numFmtId="0" fontId="4" fillId="0" borderId="1" xfId="0" applyFont="1" applyBorder="1" applyAlignment="1">
      <alignment vertical="center" wrapText="1"/>
    </xf>
    <xf numFmtId="43" fontId="4" fillId="0" borderId="1" xfId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vertical="center" wrapText="1"/>
    </xf>
    <xf numFmtId="0" fontId="12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43" fontId="8" fillId="0" borderId="1" xfId="1" applyFont="1" applyBorder="1" applyAlignment="1">
      <alignment horizontal="center" vertical="center" wrapText="1"/>
    </xf>
    <xf numFmtId="0" fontId="8" fillId="0" borderId="0" xfId="0" applyFont="1"/>
    <xf numFmtId="43" fontId="4" fillId="0" borderId="0" xfId="1" applyFont="1"/>
    <xf numFmtId="43" fontId="8" fillId="0" borderId="0" xfId="1" applyFont="1"/>
    <xf numFmtId="164" fontId="8" fillId="0" borderId="0" xfId="1" applyNumberFormat="1" applyFont="1"/>
    <xf numFmtId="164" fontId="4" fillId="0" borderId="0" xfId="1" applyNumberFormat="1" applyFont="1"/>
    <xf numFmtId="0" fontId="11" fillId="0" borderId="0" xfId="0" applyFont="1"/>
    <xf numFmtId="43" fontId="4" fillId="0" borderId="0" xfId="0" applyNumberFormat="1" applyFont="1"/>
    <xf numFmtId="0" fontId="4" fillId="2" borderId="0" xfId="0" applyFont="1" applyFill="1"/>
    <xf numFmtId="43" fontId="4" fillId="2" borderId="0" xfId="1" applyFont="1" applyFill="1"/>
    <xf numFmtId="43" fontId="4" fillId="2" borderId="1" xfId="1" applyFont="1" applyFill="1" applyBorder="1" applyAlignment="1">
      <alignment horizontal="center" vertical="center" wrapText="1"/>
    </xf>
    <xf numFmtId="164" fontId="8" fillId="0" borderId="0" xfId="0" applyNumberFormat="1" applyFont="1"/>
    <xf numFmtId="0" fontId="4" fillId="0" borderId="4" xfId="0" applyFont="1" applyBorder="1" applyAlignment="1">
      <alignment horizontal="center" vertical="center" wrapText="1"/>
    </xf>
    <xf numFmtId="0" fontId="4" fillId="0" borderId="4" xfId="0" applyFont="1" applyBorder="1" applyAlignment="1">
      <alignment vertical="center" wrapText="1"/>
    </xf>
    <xf numFmtId="0" fontId="2" fillId="0" borderId="4" xfId="0" applyFont="1" applyBorder="1" applyAlignment="1">
      <alignment horizontal="center" vertical="center" wrapText="1"/>
    </xf>
    <xf numFmtId="43" fontId="4" fillId="0" borderId="4" xfId="1" applyFont="1" applyBorder="1" applyAlignment="1">
      <alignment horizontal="center" vertical="center" wrapText="1"/>
    </xf>
    <xf numFmtId="165" fontId="4" fillId="0" borderId="1" xfId="0" applyNumberFormat="1" applyFont="1" applyBorder="1" applyAlignment="1">
      <alignment horizontal="right" vertical="center" wrapText="1"/>
    </xf>
    <xf numFmtId="0" fontId="3" fillId="0" borderId="1" xfId="0" applyFont="1" applyBorder="1" applyAlignment="1">
      <alignment wrapText="1"/>
    </xf>
    <xf numFmtId="0" fontId="4" fillId="2" borderId="1" xfId="0" applyFont="1" applyFill="1" applyBorder="1" applyAlignment="1">
      <alignment vertical="center" wrapText="1"/>
    </xf>
    <xf numFmtId="0" fontId="13" fillId="0" borderId="0" xfId="0" applyFont="1" applyAlignment="1">
      <alignment horizontal="left" wrapText="1"/>
    </xf>
    <xf numFmtId="0" fontId="3" fillId="0" borderId="0" xfId="0" applyFont="1" applyAlignment="1">
      <alignment horizontal="center"/>
    </xf>
    <xf numFmtId="0" fontId="14" fillId="0" borderId="5" xfId="0" applyFont="1" applyBorder="1" applyAlignment="1">
      <alignment wrapText="1"/>
    </xf>
    <xf numFmtId="0" fontId="4" fillId="0" borderId="0" xfId="0" applyFont="1" applyAlignment="1">
      <alignment wrapText="1"/>
    </xf>
    <xf numFmtId="0" fontId="6" fillId="0" borderId="0" xfId="0" applyFont="1" applyAlignment="1">
      <alignment horizontal="center" wrapText="1"/>
    </xf>
    <xf numFmtId="0" fontId="4" fillId="0" borderId="0" xfId="0" applyFont="1" applyAlignment="1">
      <alignment horizontal="center" wrapText="1"/>
    </xf>
    <xf numFmtId="0" fontId="14" fillId="0" borderId="1" xfId="0" applyFont="1" applyBorder="1" applyAlignment="1">
      <alignment wrapText="1"/>
    </xf>
    <xf numFmtId="0" fontId="13" fillId="0" borderId="0" xfId="0" applyFont="1" applyAlignment="1">
      <alignment horizontal="right" wrapText="1"/>
    </xf>
    <xf numFmtId="0" fontId="13" fillId="0" borderId="0" xfId="0" applyFont="1" applyAlignment="1">
      <alignment wrapText="1"/>
    </xf>
    <xf numFmtId="0" fontId="4" fillId="0" borderId="0" xfId="0" applyFont="1" applyAlignment="1">
      <alignment wrapText="1"/>
    </xf>
    <xf numFmtId="0" fontId="6" fillId="0" borderId="0" xfId="0" applyFont="1" applyAlignment="1">
      <alignment horizontal="center" wrapText="1"/>
    </xf>
    <xf numFmtId="0" fontId="4" fillId="0" borderId="0" xfId="0" applyFont="1" applyAlignment="1">
      <alignment horizontal="center" wrapText="1"/>
    </xf>
    <xf numFmtId="0" fontId="2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164" fontId="4" fillId="2" borderId="1" xfId="1" applyNumberFormat="1" applyFont="1" applyFill="1" applyBorder="1" applyAlignment="1">
      <alignment horizontal="right" vertical="center" wrapText="1"/>
    </xf>
    <xf numFmtId="0" fontId="4" fillId="0" borderId="0" xfId="0" applyFont="1" applyAlignment="1">
      <alignment wrapText="1"/>
    </xf>
    <xf numFmtId="0" fontId="6" fillId="0" borderId="0" xfId="0" applyFont="1" applyAlignment="1">
      <alignment horizontal="center" wrapText="1"/>
    </xf>
    <xf numFmtId="0" fontId="4" fillId="0" borderId="0" xfId="0" applyFont="1" applyAlignment="1">
      <alignment horizontal="center" wrapText="1"/>
    </xf>
    <xf numFmtId="0" fontId="18" fillId="0" borderId="0" xfId="0" applyFont="1"/>
    <xf numFmtId="0" fontId="4" fillId="0" borderId="0" xfId="0" applyFont="1" applyAlignment="1">
      <alignment wrapText="1"/>
    </xf>
    <xf numFmtId="0" fontId="6" fillId="0" borderId="0" xfId="0" applyFont="1" applyAlignment="1">
      <alignment horizontal="center" wrapText="1"/>
    </xf>
    <xf numFmtId="0" fontId="4" fillId="0" borderId="0" xfId="0" applyFont="1" applyAlignment="1">
      <alignment horizontal="center" wrapText="1"/>
    </xf>
    <xf numFmtId="0" fontId="19" fillId="0" borderId="0" xfId="0" applyFont="1" applyAlignment="1"/>
    <xf numFmtId="0" fontId="3" fillId="0" borderId="0" xfId="0" applyFont="1" applyAlignment="1"/>
    <xf numFmtId="49" fontId="3" fillId="0" borderId="1" xfId="0" applyNumberFormat="1" applyFont="1" applyBorder="1"/>
    <xf numFmtId="165" fontId="7" fillId="0" borderId="1" xfId="1" applyNumberFormat="1" applyFont="1" applyBorder="1" applyAlignment="1">
      <alignment horizontal="center"/>
    </xf>
    <xf numFmtId="4" fontId="19" fillId="0" borderId="0" xfId="0" applyNumberFormat="1" applyFont="1"/>
    <xf numFmtId="0" fontId="3" fillId="0" borderId="0" xfId="0" applyFont="1" applyAlignment="1">
      <alignment horizontal="left"/>
    </xf>
    <xf numFmtId="49" fontId="3" fillId="0" borderId="1" xfId="0" applyNumberFormat="1" applyFont="1" applyBorder="1" applyAlignment="1">
      <alignment vertical="center" wrapText="1"/>
    </xf>
    <xf numFmtId="0" fontId="3" fillId="0" borderId="1" xfId="0" applyFont="1" applyBorder="1" applyAlignment="1">
      <alignment vertical="center" wrapText="1"/>
    </xf>
    <xf numFmtId="49" fontId="3" fillId="0" borderId="1" xfId="0" applyNumberFormat="1" applyFont="1" applyBorder="1" applyAlignment="1"/>
    <xf numFmtId="43" fontId="3" fillId="2" borderId="1" xfId="1" applyFont="1" applyFill="1" applyBorder="1" applyAlignment="1">
      <alignment horizontal="center"/>
    </xf>
    <xf numFmtId="164" fontId="3" fillId="0" borderId="0" xfId="1" applyNumberFormat="1" applyFont="1" applyBorder="1"/>
    <xf numFmtId="43" fontId="3" fillId="0" borderId="0" xfId="0" applyNumberFormat="1" applyFont="1"/>
    <xf numFmtId="165" fontId="7" fillId="0" borderId="1" xfId="0" applyNumberFormat="1" applyFont="1" applyBorder="1" applyAlignment="1">
      <alignment horizontal="center"/>
    </xf>
    <xf numFmtId="4" fontId="3" fillId="0" borderId="0" xfId="0" applyNumberFormat="1" applyFont="1"/>
    <xf numFmtId="0" fontId="3" fillId="0" borderId="0" xfId="0" applyFont="1" applyBorder="1"/>
    <xf numFmtId="0" fontId="3" fillId="0" borderId="4" xfId="0" applyFont="1" applyBorder="1" applyAlignment="1">
      <alignment wrapText="1"/>
    </xf>
    <xf numFmtId="0" fontId="3" fillId="0" borderId="4" xfId="0" applyFont="1" applyBorder="1" applyAlignment="1">
      <alignment vertical="center" wrapText="1"/>
    </xf>
    <xf numFmtId="0" fontId="3" fillId="0" borderId="6" xfId="0" applyFont="1" applyBorder="1" applyAlignment="1">
      <alignment vertical="center" wrapText="1"/>
    </xf>
    <xf numFmtId="49" fontId="3" fillId="0" borderId="6" xfId="0" applyNumberFormat="1" applyFont="1" applyBorder="1" applyAlignment="1">
      <alignment vertical="center" wrapText="1"/>
    </xf>
    <xf numFmtId="43" fontId="3" fillId="0" borderId="1" xfId="1" applyFont="1" applyBorder="1" applyAlignment="1">
      <alignment horizontal="center"/>
    </xf>
    <xf numFmtId="0" fontId="20" fillId="0" borderId="1" xfId="0" applyFont="1" applyBorder="1" applyAlignment="1">
      <alignment wrapText="1"/>
    </xf>
    <xf numFmtId="43" fontId="3" fillId="2" borderId="1" xfId="1" applyFont="1" applyFill="1" applyBorder="1" applyAlignment="1">
      <alignment horizontal="center" vertical="center" wrapText="1"/>
    </xf>
    <xf numFmtId="49" fontId="7" fillId="0" borderId="1" xfId="0" applyNumberFormat="1" applyFont="1" applyBorder="1" applyAlignment="1">
      <alignment horizontal="left"/>
    </xf>
    <xf numFmtId="43" fontId="7" fillId="0" borderId="1" xfId="1" applyFont="1" applyBorder="1" applyAlignment="1">
      <alignment horizontal="center"/>
    </xf>
    <xf numFmtId="164" fontId="7" fillId="0" borderId="1" xfId="1" applyNumberFormat="1" applyFont="1" applyBorder="1" applyAlignment="1">
      <alignment horizontal="center"/>
    </xf>
    <xf numFmtId="0" fontId="3" fillId="0" borderId="0" xfId="0" applyFont="1" applyBorder="1" applyAlignment="1">
      <alignment horizontal="left"/>
    </xf>
    <xf numFmtId="43" fontId="3" fillId="0" borderId="0" xfId="1" applyFont="1" applyBorder="1" applyAlignment="1">
      <alignment horizontal="left"/>
    </xf>
    <xf numFmtId="0" fontId="3" fillId="0" borderId="2" xfId="0" applyFont="1" applyBorder="1" applyAlignment="1">
      <alignment horizontal="left"/>
    </xf>
    <xf numFmtId="43" fontId="3" fillId="0" borderId="2" xfId="1" applyFont="1" applyBorder="1" applyAlignment="1">
      <alignment horizontal="left"/>
    </xf>
    <xf numFmtId="164" fontId="3" fillId="0" borderId="0" xfId="1" applyNumberFormat="1" applyFont="1" applyBorder="1" applyAlignment="1">
      <alignment horizontal="center"/>
    </xf>
    <xf numFmtId="0" fontId="4" fillId="0" borderId="0" xfId="0" applyFont="1" applyAlignment="1">
      <alignment horizontal="left"/>
    </xf>
    <xf numFmtId="4" fontId="4" fillId="0" borderId="0" xfId="0" applyNumberFormat="1" applyFont="1"/>
    <xf numFmtId="0" fontId="6" fillId="0" borderId="3" xfId="0" applyFont="1" applyBorder="1" applyAlignment="1">
      <alignment horizontal="center" wrapText="1"/>
    </xf>
    <xf numFmtId="0" fontId="4" fillId="0" borderId="0" xfId="0" applyFont="1" applyAlignment="1">
      <alignment wrapText="1"/>
    </xf>
    <xf numFmtId="0" fontId="4" fillId="2" borderId="0" xfId="0" applyFont="1" applyFill="1" applyAlignment="1">
      <alignment horizontal="left" wrapText="1"/>
    </xf>
    <xf numFmtId="0" fontId="4" fillId="0" borderId="0" xfId="0" applyFont="1" applyAlignment="1">
      <alignment horizontal="left" wrapText="1"/>
    </xf>
    <xf numFmtId="0" fontId="4" fillId="0" borderId="0" xfId="0" applyFont="1" applyAlignment="1">
      <alignment horizontal="center" vertical="center" wrapText="1"/>
    </xf>
    <xf numFmtId="0" fontId="4" fillId="0" borderId="2" xfId="0" applyFont="1" applyBorder="1" applyAlignment="1">
      <alignment horizontal="center" wrapText="1"/>
    </xf>
    <xf numFmtId="0" fontId="10" fillId="0" borderId="2" xfId="0" applyFont="1" applyBorder="1" applyAlignment="1">
      <alignment horizontal="center" wrapText="1"/>
    </xf>
    <xf numFmtId="0" fontId="6" fillId="0" borderId="0" xfId="0" applyFont="1" applyAlignment="1">
      <alignment horizontal="center" wrapText="1"/>
    </xf>
    <xf numFmtId="0" fontId="6" fillId="0" borderId="0" xfId="0" applyFont="1" applyAlignment="1">
      <alignment horizontal="right" wrapText="1"/>
    </xf>
    <xf numFmtId="0" fontId="4" fillId="0" borderId="0" xfId="0" applyFont="1" applyAlignment="1">
      <alignment horizontal="right" wrapText="1"/>
    </xf>
    <xf numFmtId="0" fontId="4" fillId="0" borderId="0" xfId="0" applyFont="1" applyAlignment="1">
      <alignment horizontal="center" wrapText="1"/>
    </xf>
    <xf numFmtId="0" fontId="7" fillId="0" borderId="0" xfId="0" applyFont="1" applyAlignment="1">
      <alignment horizontal="center" vertical="center"/>
    </xf>
    <xf numFmtId="0" fontId="7" fillId="0" borderId="0" xfId="0" applyFont="1" applyAlignment="1">
      <alignment horizontal="center" wrapText="1"/>
    </xf>
    <xf numFmtId="0" fontId="7" fillId="0" borderId="0" xfId="0" applyFont="1" applyAlignment="1">
      <alignment horizontal="center"/>
    </xf>
    <xf numFmtId="0" fontId="8" fillId="0" borderId="0" xfId="0" applyFont="1" applyAlignment="1">
      <alignment horizontal="center" wrapText="1"/>
    </xf>
    <xf numFmtId="0" fontId="8" fillId="0" borderId="2" xfId="0" applyFont="1" applyBorder="1" applyAlignment="1">
      <alignment horizontal="center" wrapText="1"/>
    </xf>
    <xf numFmtId="0" fontId="19" fillId="0" borderId="0" xfId="0" applyFont="1" applyAlignment="1">
      <alignment horizontal="center"/>
    </xf>
    <xf numFmtId="0" fontId="20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49" fontId="3" fillId="0" borderId="1" xfId="0" applyNumberFormat="1" applyFont="1" applyBorder="1" applyAlignment="1">
      <alignment horizontal="left"/>
    </xf>
  </cellXfs>
  <cellStyles count="6">
    <cellStyle name="Excel Built-in Normal" xfId="2"/>
    <cellStyle name="Обычный" xfId="0" builtinId="0"/>
    <cellStyle name="Обычный 2" xfId="3"/>
    <cellStyle name="Обычный 3" xfId="4"/>
    <cellStyle name="Финансовый" xfId="1" builtinId="3"/>
    <cellStyle name="Финансовый 2" xfId="5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6"/>
  <sheetViews>
    <sheetView view="pageBreakPreview" topLeftCell="A22" zoomScaleSheetLayoutView="100" workbookViewId="0">
      <selection activeCell="B52" sqref="B52"/>
    </sheetView>
  </sheetViews>
  <sheetFormatPr defaultColWidth="9.140625" defaultRowHeight="15" x14ac:dyDescent="0.25"/>
  <cols>
    <col min="1" max="1" width="31.5703125" style="2" customWidth="1"/>
    <col min="2" max="2" width="20.28515625" style="2" customWidth="1"/>
    <col min="3" max="3" width="13" style="2" customWidth="1"/>
    <col min="4" max="4" width="16.140625" style="2" customWidth="1"/>
    <col min="5" max="5" width="14.140625" style="2" customWidth="1"/>
    <col min="6" max="6" width="9.140625" style="2"/>
    <col min="7" max="7" width="12.140625" style="2" bestFit="1" customWidth="1"/>
    <col min="8" max="8" width="13.42578125" style="2" bestFit="1" customWidth="1"/>
    <col min="9" max="16384" width="9.140625" style="2"/>
  </cols>
  <sheetData>
    <row r="1" spans="1:5" ht="15.75" x14ac:dyDescent="0.25">
      <c r="A1" s="97" t="s">
        <v>11</v>
      </c>
      <c r="B1" s="97"/>
      <c r="C1" s="97"/>
      <c r="D1" s="97"/>
      <c r="E1" s="97"/>
    </row>
    <row r="2" spans="1:5" ht="30" customHeight="1" x14ac:dyDescent="0.25">
      <c r="A2" s="98" t="s">
        <v>12</v>
      </c>
      <c r="B2" s="99"/>
      <c r="C2" s="99"/>
      <c r="D2" s="99"/>
      <c r="E2" s="99"/>
    </row>
    <row r="3" spans="1:5" x14ac:dyDescent="0.25">
      <c r="A3" s="100" t="s">
        <v>53</v>
      </c>
      <c r="B3" s="100"/>
      <c r="C3" s="100"/>
      <c r="D3" s="100"/>
      <c r="E3" s="100"/>
    </row>
    <row r="4" spans="1:5" s="1" customFormat="1" ht="15.75" x14ac:dyDescent="0.25">
      <c r="A4" s="32" t="s">
        <v>13</v>
      </c>
      <c r="B4" s="33"/>
      <c r="C4" s="33"/>
      <c r="D4" s="40"/>
      <c r="E4" s="39" t="s">
        <v>54</v>
      </c>
    </row>
    <row r="5" spans="1:5" x14ac:dyDescent="0.25">
      <c r="A5" s="37"/>
      <c r="B5" s="4"/>
      <c r="C5" s="4"/>
      <c r="D5" s="4"/>
      <c r="E5" s="4"/>
    </row>
    <row r="6" spans="1:5" x14ac:dyDescent="0.25">
      <c r="A6" s="89" t="s">
        <v>0</v>
      </c>
      <c r="B6" s="89"/>
      <c r="C6" s="89"/>
      <c r="D6" s="89"/>
      <c r="E6" s="89"/>
    </row>
    <row r="7" spans="1:5" x14ac:dyDescent="0.25">
      <c r="A7" s="101" t="s">
        <v>24</v>
      </c>
      <c r="B7" s="101"/>
      <c r="C7" s="101"/>
      <c r="D7" s="101"/>
      <c r="E7" s="101"/>
    </row>
    <row r="8" spans="1:5" x14ac:dyDescent="0.25">
      <c r="A8" s="93" t="s">
        <v>1</v>
      </c>
      <c r="B8" s="93"/>
      <c r="C8" s="93"/>
      <c r="D8" s="93"/>
      <c r="E8" s="93"/>
    </row>
    <row r="9" spans="1:5" x14ac:dyDescent="0.25">
      <c r="A9" s="89" t="s">
        <v>49</v>
      </c>
      <c r="B9" s="89"/>
      <c r="C9" s="89"/>
      <c r="D9" s="89"/>
      <c r="E9" s="89"/>
    </row>
    <row r="10" spans="1:5" ht="26.25" customHeight="1" x14ac:dyDescent="0.25">
      <c r="A10" s="94" t="s">
        <v>14</v>
      </c>
      <c r="B10" s="95"/>
      <c r="C10" s="95"/>
      <c r="D10" s="95"/>
      <c r="E10" s="95"/>
    </row>
    <row r="11" spans="1:5" ht="30" customHeight="1" x14ac:dyDescent="0.25">
      <c r="A11" s="89" t="s">
        <v>47</v>
      </c>
      <c r="B11" s="89"/>
      <c r="C11" s="89"/>
      <c r="D11" s="89"/>
      <c r="E11" s="89"/>
    </row>
    <row r="12" spans="1:5" ht="17.25" customHeight="1" x14ac:dyDescent="0.25">
      <c r="A12" s="93" t="s">
        <v>15</v>
      </c>
      <c r="B12" s="96"/>
      <c r="C12" s="96"/>
      <c r="D12" s="96"/>
      <c r="E12" s="96"/>
    </row>
    <row r="13" spans="1:5" x14ac:dyDescent="0.25">
      <c r="A13" s="89" t="s">
        <v>27</v>
      </c>
      <c r="B13" s="89"/>
      <c r="C13" s="89"/>
      <c r="D13" s="89"/>
      <c r="E13" s="89"/>
    </row>
    <row r="14" spans="1:5" x14ac:dyDescent="0.25">
      <c r="A14" s="93" t="s">
        <v>2</v>
      </c>
      <c r="B14" s="96"/>
      <c r="C14" s="96"/>
      <c r="D14" s="96"/>
      <c r="E14" s="96"/>
    </row>
    <row r="15" spans="1:5" ht="17.25" customHeight="1" x14ac:dyDescent="0.25">
      <c r="A15" s="89" t="s">
        <v>50</v>
      </c>
      <c r="B15" s="89"/>
      <c r="C15" s="89"/>
      <c r="D15" s="89"/>
      <c r="E15" s="89"/>
    </row>
    <row r="16" spans="1:5" x14ac:dyDescent="0.25">
      <c r="A16" s="93" t="s">
        <v>16</v>
      </c>
      <c r="B16" s="96"/>
      <c r="C16" s="96"/>
      <c r="D16" s="96"/>
      <c r="E16" s="96"/>
    </row>
    <row r="17" spans="1:7" ht="30" customHeight="1" x14ac:dyDescent="0.25">
      <c r="A17" s="89" t="s">
        <v>17</v>
      </c>
      <c r="B17" s="89"/>
      <c r="C17" s="89"/>
      <c r="D17" s="89"/>
      <c r="E17" s="89"/>
    </row>
    <row r="18" spans="1:7" ht="60" customHeight="1" x14ac:dyDescent="0.25">
      <c r="A18" s="89" t="s">
        <v>25</v>
      </c>
      <c r="B18" s="89"/>
      <c r="C18" s="89"/>
      <c r="D18" s="89"/>
      <c r="E18" s="89"/>
    </row>
    <row r="19" spans="1:7" ht="33" customHeight="1" x14ac:dyDescent="0.25">
      <c r="A19" s="87" t="s">
        <v>26</v>
      </c>
      <c r="B19" s="87"/>
      <c r="C19" s="87"/>
      <c r="D19" s="87"/>
      <c r="E19" s="87"/>
    </row>
    <row r="20" spans="1:7" x14ac:dyDescent="0.25">
      <c r="A20" s="87"/>
      <c r="B20" s="87"/>
      <c r="C20" s="87"/>
      <c r="D20" s="87"/>
      <c r="E20" s="87"/>
      <c r="F20" s="2">
        <v>1261.4000000000001</v>
      </c>
      <c r="G20" s="2">
        <v>3</v>
      </c>
    </row>
    <row r="21" spans="1:7" ht="135" x14ac:dyDescent="0.25">
      <c r="A21" s="3" t="s">
        <v>7</v>
      </c>
      <c r="B21" s="3" t="s">
        <v>10</v>
      </c>
      <c r="C21" s="3" t="s">
        <v>3</v>
      </c>
      <c r="D21" s="3" t="s">
        <v>9</v>
      </c>
      <c r="E21" s="3" t="s">
        <v>8</v>
      </c>
    </row>
    <row r="22" spans="1:7" ht="51" x14ac:dyDescent="0.25">
      <c r="A22" s="30" t="s">
        <v>40</v>
      </c>
      <c r="B22" s="9" t="s">
        <v>39</v>
      </c>
      <c r="C22" s="3" t="s">
        <v>4</v>
      </c>
      <c r="D22" s="3">
        <v>16.91</v>
      </c>
      <c r="E22" s="29">
        <f>D22*F20*G20</f>
        <v>63990.822</v>
      </c>
      <c r="G22" s="20"/>
    </row>
    <row r="23" spans="1:7" x14ac:dyDescent="0.25">
      <c r="A23" s="26" t="s">
        <v>37</v>
      </c>
      <c r="B23" s="27" t="s">
        <v>28</v>
      </c>
      <c r="C23" s="25" t="s">
        <v>4</v>
      </c>
      <c r="D23" s="25">
        <v>6.06</v>
      </c>
      <c r="E23" s="28">
        <f>D23*F20*G20</f>
        <v>22932.252</v>
      </c>
      <c r="G23" s="20"/>
    </row>
    <row r="24" spans="1:7" ht="38.25" x14ac:dyDescent="0.25">
      <c r="A24" s="7" t="s">
        <v>22</v>
      </c>
      <c r="B24" s="9" t="s">
        <v>23</v>
      </c>
      <c r="C24" s="3" t="s">
        <v>4</v>
      </c>
      <c r="D24" s="3">
        <v>0</v>
      </c>
      <c r="E24" s="23">
        <v>0</v>
      </c>
      <c r="G24" s="20"/>
    </row>
    <row r="25" spans="1:7" x14ac:dyDescent="0.25">
      <c r="A25" s="7" t="s">
        <v>43</v>
      </c>
      <c r="B25" s="9" t="s">
        <v>29</v>
      </c>
      <c r="C25" s="3" t="s">
        <v>30</v>
      </c>
      <c r="D25" s="3"/>
      <c r="E25" s="8">
        <v>4285.28</v>
      </c>
      <c r="G25" s="20"/>
    </row>
    <row r="26" spans="1:7" x14ac:dyDescent="0.25">
      <c r="A26" s="7" t="s">
        <v>42</v>
      </c>
      <c r="B26" s="9" t="s">
        <v>29</v>
      </c>
      <c r="C26" s="3" t="s">
        <v>30</v>
      </c>
      <c r="D26" s="3"/>
      <c r="E26" s="8">
        <v>3724.8</v>
      </c>
      <c r="G26" s="20"/>
    </row>
    <row r="27" spans="1:7" x14ac:dyDescent="0.25">
      <c r="A27" s="7" t="s">
        <v>41</v>
      </c>
      <c r="B27" s="9" t="s">
        <v>29</v>
      </c>
      <c r="C27" s="3" t="s">
        <v>30</v>
      </c>
      <c r="D27" s="3"/>
      <c r="E27" s="8">
        <v>2737.25</v>
      </c>
      <c r="G27" s="20"/>
    </row>
    <row r="28" spans="1:7" x14ac:dyDescent="0.25">
      <c r="A28" s="31" t="s">
        <v>44</v>
      </c>
      <c r="B28" s="9" t="s">
        <v>29</v>
      </c>
      <c r="C28" s="3" t="s">
        <v>30</v>
      </c>
      <c r="D28" s="3"/>
      <c r="E28" s="8">
        <v>1595.15</v>
      </c>
      <c r="G28" s="20"/>
    </row>
    <row r="29" spans="1:7" s="21" customFormat="1" ht="60" x14ac:dyDescent="0.25">
      <c r="A29" s="31" t="s">
        <v>55</v>
      </c>
      <c r="B29" s="44" t="s">
        <v>56</v>
      </c>
      <c r="C29" s="45" t="s">
        <v>30</v>
      </c>
      <c r="D29" s="45"/>
      <c r="E29" s="46">
        <v>1428</v>
      </c>
    </row>
    <row r="30" spans="1:7" s="21" customFormat="1" ht="30" x14ac:dyDescent="0.25">
      <c r="A30" s="38" t="s">
        <v>57</v>
      </c>
      <c r="B30" s="44" t="s">
        <v>58</v>
      </c>
      <c r="C30" s="45" t="s">
        <v>46</v>
      </c>
      <c r="D30" s="45">
        <v>4</v>
      </c>
      <c r="E30" s="46">
        <f>D30*260.07</f>
        <v>1040.28</v>
      </c>
    </row>
    <row r="31" spans="1:7" x14ac:dyDescent="0.25">
      <c r="A31" s="34"/>
      <c r="B31" s="9"/>
      <c r="C31" s="3"/>
      <c r="D31" s="3"/>
      <c r="E31" s="8"/>
      <c r="G31" s="20"/>
    </row>
    <row r="32" spans="1:7" s="14" customFormat="1" ht="14.25" x14ac:dyDescent="0.2">
      <c r="A32" s="10" t="s">
        <v>31</v>
      </c>
      <c r="B32" s="11"/>
      <c r="C32" s="12"/>
      <c r="D32" s="12"/>
      <c r="E32" s="13">
        <f>SUM(E22:E31)</f>
        <v>101733.83399999999</v>
      </c>
    </row>
    <row r="34" spans="1:8" s="21" customFormat="1" ht="34.15" customHeight="1" x14ac:dyDescent="0.25">
      <c r="A34" s="88" t="s">
        <v>59</v>
      </c>
      <c r="B34" s="88"/>
      <c r="C34" s="88"/>
      <c r="D34" s="88"/>
      <c r="E34" s="88"/>
      <c r="H34" s="22"/>
    </row>
    <row r="35" spans="1:8" ht="30" customHeight="1" x14ac:dyDescent="0.25">
      <c r="A35" s="89" t="s">
        <v>21</v>
      </c>
      <c r="B35" s="89"/>
      <c r="C35" s="89"/>
      <c r="D35" s="89"/>
      <c r="E35" s="89"/>
      <c r="H35" s="15"/>
    </row>
    <row r="36" spans="1:8" ht="15" customHeight="1" x14ac:dyDescent="0.25">
      <c r="A36" s="89" t="s">
        <v>20</v>
      </c>
      <c r="B36" s="89"/>
      <c r="C36" s="89"/>
      <c r="D36" s="89"/>
      <c r="E36" s="89"/>
      <c r="H36" s="15"/>
    </row>
    <row r="37" spans="1:8" ht="31.5" customHeight="1" x14ac:dyDescent="0.25">
      <c r="A37" s="89" t="s">
        <v>32</v>
      </c>
      <c r="B37" s="89"/>
      <c r="C37" s="89"/>
      <c r="D37" s="89"/>
      <c r="E37" s="89"/>
      <c r="F37" s="14"/>
      <c r="G37" s="14"/>
      <c r="H37" s="16"/>
    </row>
    <row r="38" spans="1:8" x14ac:dyDescent="0.25">
      <c r="A38" s="89" t="s">
        <v>18</v>
      </c>
      <c r="B38" s="89"/>
      <c r="C38" s="89"/>
      <c r="D38" s="89"/>
      <c r="E38" s="89"/>
      <c r="H38" s="15"/>
    </row>
    <row r="39" spans="1:8" x14ac:dyDescent="0.25">
      <c r="A39" s="90" t="s">
        <v>5</v>
      </c>
      <c r="B39" s="90"/>
      <c r="C39" s="90"/>
      <c r="D39" s="90"/>
      <c r="E39" s="90"/>
    </row>
    <row r="40" spans="1:8" x14ac:dyDescent="0.25">
      <c r="A40" s="89" t="s">
        <v>18</v>
      </c>
      <c r="B40" s="89"/>
      <c r="C40" s="89"/>
      <c r="D40" s="89"/>
      <c r="E40" s="89"/>
    </row>
    <row r="41" spans="1:8" x14ac:dyDescent="0.25">
      <c r="A41" s="91" t="s">
        <v>51</v>
      </c>
      <c r="B41" s="91"/>
      <c r="C41" s="91"/>
      <c r="D41" s="91"/>
      <c r="E41" s="5"/>
    </row>
    <row r="42" spans="1:8" x14ac:dyDescent="0.25">
      <c r="B42" s="86" t="s">
        <v>19</v>
      </c>
      <c r="C42" s="86"/>
      <c r="D42" s="86"/>
      <c r="E42" s="6" t="s">
        <v>6</v>
      </c>
    </row>
    <row r="43" spans="1:8" x14ac:dyDescent="0.25">
      <c r="A43" s="36"/>
      <c r="B43" s="36"/>
      <c r="C43" s="36"/>
      <c r="D43" s="36"/>
      <c r="E43" s="36"/>
    </row>
    <row r="44" spans="1:8" x14ac:dyDescent="0.25">
      <c r="A44" s="92" t="s">
        <v>48</v>
      </c>
      <c r="B44" s="92"/>
      <c r="C44" s="92"/>
      <c r="D44" s="92"/>
      <c r="E44" s="5"/>
    </row>
    <row r="45" spans="1:8" x14ac:dyDescent="0.25">
      <c r="B45" s="86" t="s">
        <v>19</v>
      </c>
      <c r="C45" s="86"/>
      <c r="D45" s="86"/>
      <c r="E45" s="6" t="s">
        <v>6</v>
      </c>
    </row>
    <row r="48" spans="1:8" x14ac:dyDescent="0.25">
      <c r="A48" s="14" t="s">
        <v>33</v>
      </c>
    </row>
    <row r="49" spans="1:2" x14ac:dyDescent="0.25">
      <c r="A49" s="2" t="s">
        <v>38</v>
      </c>
      <c r="B49" s="17">
        <v>-2450.7399999999998</v>
      </c>
    </row>
    <row r="50" spans="1:2" ht="16.5" customHeight="1" x14ac:dyDescent="0.25">
      <c r="A50" s="35" t="s">
        <v>52</v>
      </c>
      <c r="B50" s="18"/>
    </row>
    <row r="51" spans="1:2" x14ac:dyDescent="0.25">
      <c r="A51" s="2" t="s">
        <v>34</v>
      </c>
      <c r="B51" s="18">
        <v>117658.63</v>
      </c>
    </row>
    <row r="52" spans="1:2" x14ac:dyDescent="0.25">
      <c r="A52" s="2" t="s">
        <v>45</v>
      </c>
      <c r="B52" s="18">
        <f>150*3</f>
        <v>450</v>
      </c>
    </row>
    <row r="53" spans="1:2" ht="30" x14ac:dyDescent="0.25">
      <c r="A53" s="35" t="s">
        <v>36</v>
      </c>
      <c r="B53" s="18">
        <f>E32</f>
        <v>101733.83399999999</v>
      </c>
    </row>
    <row r="54" spans="1:2" x14ac:dyDescent="0.25">
      <c r="A54" s="19" t="s">
        <v>35</v>
      </c>
      <c r="B54" s="24">
        <f>B49+B51+B52-B53</f>
        <v>13924.056000000011</v>
      </c>
    </row>
    <row r="56" spans="1:2" x14ac:dyDescent="0.25">
      <c r="B56" s="2">
        <v>-2450.7399999999998</v>
      </c>
    </row>
  </sheetData>
  <mergeCells count="29">
    <mergeCell ref="A1:E1"/>
    <mergeCell ref="A2:E2"/>
    <mergeCell ref="A3:E3"/>
    <mergeCell ref="A6:E6"/>
    <mergeCell ref="A7:E7"/>
    <mergeCell ref="A19:E19"/>
    <mergeCell ref="A8:E8"/>
    <mergeCell ref="A9:E9"/>
    <mergeCell ref="A10:E10"/>
    <mergeCell ref="A11:E11"/>
    <mergeCell ref="A12:E12"/>
    <mergeCell ref="A13:E13"/>
    <mergeCell ref="A14:E14"/>
    <mergeCell ref="A15:E15"/>
    <mergeCell ref="A16:E16"/>
    <mergeCell ref="A17:E17"/>
    <mergeCell ref="A18:E18"/>
    <mergeCell ref="B45:D45"/>
    <mergeCell ref="A20:E20"/>
    <mergeCell ref="A34:E34"/>
    <mergeCell ref="A35:E35"/>
    <mergeCell ref="A36:E36"/>
    <mergeCell ref="A37:E37"/>
    <mergeCell ref="A38:E38"/>
    <mergeCell ref="A39:E39"/>
    <mergeCell ref="A40:E40"/>
    <mergeCell ref="A41:D41"/>
    <mergeCell ref="B42:D42"/>
    <mergeCell ref="A44:D44"/>
  </mergeCells>
  <printOptions horizontalCentered="1"/>
  <pageMargins left="0.31496062992125984" right="0.31496062992125984" top="0.35433070866141736" bottom="0.35433070866141736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3"/>
  <sheetViews>
    <sheetView view="pageBreakPreview" topLeftCell="A25" zoomScaleSheetLayoutView="100" workbookViewId="0">
      <selection activeCell="B55" sqref="B55"/>
    </sheetView>
  </sheetViews>
  <sheetFormatPr defaultColWidth="9.140625" defaultRowHeight="15" x14ac:dyDescent="0.25"/>
  <cols>
    <col min="1" max="1" width="31.5703125" style="2" customWidth="1"/>
    <col min="2" max="2" width="20.28515625" style="2" customWidth="1"/>
    <col min="3" max="3" width="13" style="2" customWidth="1"/>
    <col min="4" max="4" width="16.140625" style="2" customWidth="1"/>
    <col min="5" max="5" width="14.140625" style="2" customWidth="1"/>
    <col min="6" max="6" width="9.140625" style="2"/>
    <col min="7" max="7" width="12.140625" style="2" bestFit="1" customWidth="1"/>
    <col min="8" max="8" width="13.42578125" style="2" bestFit="1" customWidth="1"/>
    <col min="9" max="16384" width="9.140625" style="2"/>
  </cols>
  <sheetData>
    <row r="1" spans="1:5" ht="15.75" x14ac:dyDescent="0.25">
      <c r="A1" s="97" t="s">
        <v>11</v>
      </c>
      <c r="B1" s="97"/>
      <c r="C1" s="97"/>
      <c r="D1" s="97"/>
      <c r="E1" s="97"/>
    </row>
    <row r="2" spans="1:5" ht="30" customHeight="1" x14ac:dyDescent="0.25">
      <c r="A2" s="98" t="s">
        <v>12</v>
      </c>
      <c r="B2" s="99"/>
      <c r="C2" s="99"/>
      <c r="D2" s="99"/>
      <c r="E2" s="99"/>
    </row>
    <row r="3" spans="1:5" x14ac:dyDescent="0.25">
      <c r="A3" s="100" t="s">
        <v>60</v>
      </c>
      <c r="B3" s="100"/>
      <c r="C3" s="100"/>
      <c r="D3" s="100"/>
      <c r="E3" s="100"/>
    </row>
    <row r="4" spans="1:5" s="1" customFormat="1" ht="15.75" x14ac:dyDescent="0.25">
      <c r="A4" s="32" t="s">
        <v>13</v>
      </c>
      <c r="B4" s="33"/>
      <c r="C4" s="33"/>
      <c r="D4" s="40"/>
      <c r="E4" s="39" t="s">
        <v>61</v>
      </c>
    </row>
    <row r="5" spans="1:5" x14ac:dyDescent="0.25">
      <c r="A5" s="43"/>
      <c r="B5" s="4"/>
      <c r="C5" s="4"/>
      <c r="D5" s="4"/>
      <c r="E5" s="4"/>
    </row>
    <row r="6" spans="1:5" x14ac:dyDescent="0.25">
      <c r="A6" s="89" t="s">
        <v>0</v>
      </c>
      <c r="B6" s="89"/>
      <c r="C6" s="89"/>
      <c r="D6" s="89"/>
      <c r="E6" s="89"/>
    </row>
    <row r="7" spans="1:5" x14ac:dyDescent="0.25">
      <c r="A7" s="101" t="s">
        <v>24</v>
      </c>
      <c r="B7" s="101"/>
      <c r="C7" s="101"/>
      <c r="D7" s="101"/>
      <c r="E7" s="101"/>
    </row>
    <row r="8" spans="1:5" x14ac:dyDescent="0.25">
      <c r="A8" s="93" t="s">
        <v>1</v>
      </c>
      <c r="B8" s="93"/>
      <c r="C8" s="93"/>
      <c r="D8" s="93"/>
      <c r="E8" s="93"/>
    </row>
    <row r="9" spans="1:5" x14ac:dyDescent="0.25">
      <c r="A9" s="89" t="s">
        <v>49</v>
      </c>
      <c r="B9" s="89"/>
      <c r="C9" s="89"/>
      <c r="D9" s="89"/>
      <c r="E9" s="89"/>
    </row>
    <row r="10" spans="1:5" ht="26.25" customHeight="1" x14ac:dyDescent="0.25">
      <c r="A10" s="94" t="s">
        <v>14</v>
      </c>
      <c r="B10" s="95"/>
      <c r="C10" s="95"/>
      <c r="D10" s="95"/>
      <c r="E10" s="95"/>
    </row>
    <row r="11" spans="1:5" ht="30" customHeight="1" x14ac:dyDescent="0.25">
      <c r="A11" s="89" t="s">
        <v>47</v>
      </c>
      <c r="B11" s="89"/>
      <c r="C11" s="89"/>
      <c r="D11" s="89"/>
      <c r="E11" s="89"/>
    </row>
    <row r="12" spans="1:5" ht="17.25" customHeight="1" x14ac:dyDescent="0.25">
      <c r="A12" s="93" t="s">
        <v>15</v>
      </c>
      <c r="B12" s="96"/>
      <c r="C12" s="96"/>
      <c r="D12" s="96"/>
      <c r="E12" s="96"/>
    </row>
    <row r="13" spans="1:5" x14ac:dyDescent="0.25">
      <c r="A13" s="89" t="s">
        <v>27</v>
      </c>
      <c r="B13" s="89"/>
      <c r="C13" s="89"/>
      <c r="D13" s="89"/>
      <c r="E13" s="89"/>
    </row>
    <row r="14" spans="1:5" x14ac:dyDescent="0.25">
      <c r="A14" s="93" t="s">
        <v>2</v>
      </c>
      <c r="B14" s="96"/>
      <c r="C14" s="96"/>
      <c r="D14" s="96"/>
      <c r="E14" s="96"/>
    </row>
    <row r="15" spans="1:5" ht="17.25" customHeight="1" x14ac:dyDescent="0.25">
      <c r="A15" s="89" t="s">
        <v>50</v>
      </c>
      <c r="B15" s="89"/>
      <c r="C15" s="89"/>
      <c r="D15" s="89"/>
      <c r="E15" s="89"/>
    </row>
    <row r="16" spans="1:5" x14ac:dyDescent="0.25">
      <c r="A16" s="93" t="s">
        <v>16</v>
      </c>
      <c r="B16" s="96"/>
      <c r="C16" s="96"/>
      <c r="D16" s="96"/>
      <c r="E16" s="96"/>
    </row>
    <row r="17" spans="1:7" ht="30" customHeight="1" x14ac:dyDescent="0.25">
      <c r="A17" s="89" t="s">
        <v>17</v>
      </c>
      <c r="B17" s="89"/>
      <c r="C17" s="89"/>
      <c r="D17" s="89"/>
      <c r="E17" s="89"/>
    </row>
    <row r="18" spans="1:7" ht="60" customHeight="1" x14ac:dyDescent="0.25">
      <c r="A18" s="89" t="s">
        <v>25</v>
      </c>
      <c r="B18" s="89"/>
      <c r="C18" s="89"/>
      <c r="D18" s="89"/>
      <c r="E18" s="89"/>
    </row>
    <row r="19" spans="1:7" ht="33" customHeight="1" x14ac:dyDescent="0.25">
      <c r="A19" s="87" t="s">
        <v>26</v>
      </c>
      <c r="B19" s="87"/>
      <c r="C19" s="87"/>
      <c r="D19" s="87"/>
      <c r="E19" s="87"/>
    </row>
    <row r="20" spans="1:7" x14ac:dyDescent="0.25">
      <c r="A20" s="87"/>
      <c r="B20" s="87"/>
      <c r="C20" s="87"/>
      <c r="D20" s="87"/>
      <c r="E20" s="87"/>
      <c r="F20" s="2">
        <v>1261.4000000000001</v>
      </c>
      <c r="G20" s="2">
        <v>3</v>
      </c>
    </row>
    <row r="21" spans="1:7" ht="135" x14ac:dyDescent="0.25">
      <c r="A21" s="3" t="s">
        <v>7</v>
      </c>
      <c r="B21" s="3" t="s">
        <v>10</v>
      </c>
      <c r="C21" s="3" t="s">
        <v>3</v>
      </c>
      <c r="D21" s="3" t="s">
        <v>9</v>
      </c>
      <c r="E21" s="3" t="s">
        <v>8</v>
      </c>
    </row>
    <row r="22" spans="1:7" ht="51" x14ac:dyDescent="0.25">
      <c r="A22" s="30" t="s">
        <v>40</v>
      </c>
      <c r="B22" s="9" t="s">
        <v>39</v>
      </c>
      <c r="C22" s="3" t="s">
        <v>4</v>
      </c>
      <c r="D22" s="3">
        <v>16.91</v>
      </c>
      <c r="E22" s="29">
        <f>D22*F20*G20</f>
        <v>63990.822</v>
      </c>
      <c r="G22" s="20"/>
    </row>
    <row r="23" spans="1:7" x14ac:dyDescent="0.25">
      <c r="A23" s="26" t="s">
        <v>37</v>
      </c>
      <c r="B23" s="27" t="s">
        <v>28</v>
      </c>
      <c r="C23" s="25" t="s">
        <v>4</v>
      </c>
      <c r="D23" s="25">
        <v>6.06</v>
      </c>
      <c r="E23" s="28">
        <f>D23*F20*G20</f>
        <v>22932.252</v>
      </c>
      <c r="G23" s="20"/>
    </row>
    <row r="24" spans="1:7" ht="38.25" x14ac:dyDescent="0.25">
      <c r="A24" s="7" t="s">
        <v>22</v>
      </c>
      <c r="B24" s="9" t="s">
        <v>23</v>
      </c>
      <c r="C24" s="3" t="s">
        <v>4</v>
      </c>
      <c r="D24" s="3">
        <v>0</v>
      </c>
      <c r="E24" s="23">
        <v>0</v>
      </c>
      <c r="G24" s="20"/>
    </row>
    <row r="25" spans="1:7" x14ac:dyDescent="0.25">
      <c r="A25" s="7" t="s">
        <v>43</v>
      </c>
      <c r="B25" s="9" t="s">
        <v>62</v>
      </c>
      <c r="C25" s="3" t="s">
        <v>30</v>
      </c>
      <c r="D25" s="3"/>
      <c r="E25" s="8">
        <v>3647.06</v>
      </c>
      <c r="G25" s="20"/>
    </row>
    <row r="26" spans="1:7" x14ac:dyDescent="0.25">
      <c r="A26" s="7" t="s">
        <v>42</v>
      </c>
      <c r="B26" s="9" t="s">
        <v>62</v>
      </c>
      <c r="C26" s="3" t="s">
        <v>30</v>
      </c>
      <c r="D26" s="3"/>
      <c r="E26" s="8">
        <v>1590.8</v>
      </c>
      <c r="G26" s="20"/>
    </row>
    <row r="27" spans="1:7" x14ac:dyDescent="0.25">
      <c r="A27" s="7" t="s">
        <v>41</v>
      </c>
      <c r="B27" s="9" t="s">
        <v>62</v>
      </c>
      <c r="C27" s="3" t="s">
        <v>30</v>
      </c>
      <c r="D27" s="3"/>
      <c r="E27" s="8">
        <v>2329.5700000000002</v>
      </c>
      <c r="G27" s="20"/>
    </row>
    <row r="28" spans="1:7" x14ac:dyDescent="0.25">
      <c r="A28" s="31" t="s">
        <v>44</v>
      </c>
      <c r="B28" s="9" t="s">
        <v>62</v>
      </c>
      <c r="C28" s="3" t="s">
        <v>30</v>
      </c>
      <c r="D28" s="3"/>
      <c r="E28" s="8">
        <v>1664.1</v>
      </c>
      <c r="G28" s="20"/>
    </row>
    <row r="29" spans="1:7" s="21" customFormat="1" ht="30" x14ac:dyDescent="0.25">
      <c r="A29" s="38" t="s">
        <v>63</v>
      </c>
      <c r="B29" s="44" t="s">
        <v>64</v>
      </c>
      <c r="C29" s="45" t="s">
        <v>46</v>
      </c>
      <c r="D29" s="45">
        <v>12</v>
      </c>
      <c r="E29" s="46">
        <f>D29*260.07</f>
        <v>3120.84</v>
      </c>
    </row>
    <row r="30" spans="1:7" x14ac:dyDescent="0.25">
      <c r="A30" s="34"/>
      <c r="B30" s="9"/>
      <c r="C30" s="3"/>
      <c r="D30" s="3"/>
      <c r="E30" s="8"/>
      <c r="G30" s="20"/>
    </row>
    <row r="31" spans="1:7" s="14" customFormat="1" ht="14.25" x14ac:dyDescent="0.2">
      <c r="A31" s="10" t="s">
        <v>31</v>
      </c>
      <c r="B31" s="11"/>
      <c r="C31" s="12"/>
      <c r="D31" s="12"/>
      <c r="E31" s="13">
        <f>SUM(E22:E30)</f>
        <v>99275.444000000003</v>
      </c>
    </row>
    <row r="33" spans="1:8" s="21" customFormat="1" ht="34.15" customHeight="1" x14ac:dyDescent="0.25">
      <c r="A33" s="88" t="s">
        <v>65</v>
      </c>
      <c r="B33" s="88"/>
      <c r="C33" s="88"/>
      <c r="D33" s="88"/>
      <c r="E33" s="88"/>
      <c r="H33" s="22"/>
    </row>
    <row r="34" spans="1:8" ht="30" customHeight="1" x14ac:dyDescent="0.25">
      <c r="A34" s="89" t="s">
        <v>21</v>
      </c>
      <c r="B34" s="89"/>
      <c r="C34" s="89"/>
      <c r="D34" s="89"/>
      <c r="E34" s="89"/>
      <c r="H34" s="15"/>
    </row>
    <row r="35" spans="1:8" ht="15" customHeight="1" x14ac:dyDescent="0.25">
      <c r="A35" s="89" t="s">
        <v>20</v>
      </c>
      <c r="B35" s="89"/>
      <c r="C35" s="89"/>
      <c r="D35" s="89"/>
      <c r="E35" s="89"/>
      <c r="H35" s="15"/>
    </row>
    <row r="36" spans="1:8" ht="31.5" customHeight="1" x14ac:dyDescent="0.25">
      <c r="A36" s="89" t="s">
        <v>32</v>
      </c>
      <c r="B36" s="89"/>
      <c r="C36" s="89"/>
      <c r="D36" s="89"/>
      <c r="E36" s="89"/>
      <c r="F36" s="14"/>
      <c r="G36" s="14"/>
      <c r="H36" s="16"/>
    </row>
    <row r="37" spans="1:8" x14ac:dyDescent="0.25">
      <c r="A37" s="89" t="s">
        <v>18</v>
      </c>
      <c r="B37" s="89"/>
      <c r="C37" s="89"/>
      <c r="D37" s="89"/>
      <c r="E37" s="89"/>
      <c r="H37" s="15"/>
    </row>
    <row r="38" spans="1:8" x14ac:dyDescent="0.25">
      <c r="A38" s="90" t="s">
        <v>5</v>
      </c>
      <c r="B38" s="90"/>
      <c r="C38" s="90"/>
      <c r="D38" s="90"/>
      <c r="E38" s="90"/>
    </row>
    <row r="39" spans="1:8" x14ac:dyDescent="0.25">
      <c r="A39" s="89" t="s">
        <v>18</v>
      </c>
      <c r="B39" s="89"/>
      <c r="C39" s="89"/>
      <c r="D39" s="89"/>
      <c r="E39" s="89"/>
    </row>
    <row r="40" spans="1:8" x14ac:dyDescent="0.25">
      <c r="A40" s="91" t="s">
        <v>51</v>
      </c>
      <c r="B40" s="91"/>
      <c r="C40" s="91"/>
      <c r="D40" s="91"/>
      <c r="E40" s="5"/>
    </row>
    <row r="41" spans="1:8" x14ac:dyDescent="0.25">
      <c r="B41" s="86" t="s">
        <v>19</v>
      </c>
      <c r="C41" s="86"/>
      <c r="D41" s="86"/>
      <c r="E41" s="6" t="s">
        <v>6</v>
      </c>
    </row>
    <row r="42" spans="1:8" x14ac:dyDescent="0.25">
      <c r="A42" s="42"/>
      <c r="B42" s="42"/>
      <c r="C42" s="42"/>
      <c r="D42" s="42"/>
      <c r="E42" s="42"/>
    </row>
    <row r="43" spans="1:8" x14ac:dyDescent="0.25">
      <c r="A43" s="92" t="s">
        <v>48</v>
      </c>
      <c r="B43" s="92"/>
      <c r="C43" s="92"/>
      <c r="D43" s="92"/>
      <c r="E43" s="5"/>
    </row>
    <row r="44" spans="1:8" x14ac:dyDescent="0.25">
      <c r="B44" s="86" t="s">
        <v>19</v>
      </c>
      <c r="C44" s="86"/>
      <c r="D44" s="86"/>
      <c r="E44" s="6" t="s">
        <v>6</v>
      </c>
    </row>
    <row r="47" spans="1:8" x14ac:dyDescent="0.25">
      <c r="A47" s="14" t="s">
        <v>33</v>
      </c>
    </row>
    <row r="48" spans="1:8" x14ac:dyDescent="0.25">
      <c r="A48" s="2" t="s">
        <v>38</v>
      </c>
      <c r="B48" s="17">
        <f>'1кв'!B54</f>
        <v>13924.056000000011</v>
      </c>
    </row>
    <row r="49" spans="1:2" ht="30" x14ac:dyDescent="0.25">
      <c r="A49" s="41" t="s">
        <v>66</v>
      </c>
      <c r="B49" s="18"/>
    </row>
    <row r="50" spans="1:2" x14ac:dyDescent="0.25">
      <c r="A50" s="2" t="s">
        <v>34</v>
      </c>
      <c r="B50" s="18">
        <v>113728.85</v>
      </c>
    </row>
    <row r="51" spans="1:2" x14ac:dyDescent="0.25">
      <c r="A51" s="2" t="s">
        <v>45</v>
      </c>
      <c r="B51" s="18">
        <f>150*3</f>
        <v>450</v>
      </c>
    </row>
    <row r="52" spans="1:2" ht="30" x14ac:dyDescent="0.25">
      <c r="A52" s="41" t="s">
        <v>36</v>
      </c>
      <c r="B52" s="18">
        <f>E31</f>
        <v>99275.444000000003</v>
      </c>
    </row>
    <row r="53" spans="1:2" x14ac:dyDescent="0.25">
      <c r="A53" s="19" t="s">
        <v>35</v>
      </c>
      <c r="B53" s="24">
        <f>B48+B50+B51-B52</f>
        <v>28827.462000000014</v>
      </c>
    </row>
  </sheetData>
  <mergeCells count="29">
    <mergeCell ref="A14:E14"/>
    <mergeCell ref="A1:E1"/>
    <mergeCell ref="A2:E2"/>
    <mergeCell ref="A3:E3"/>
    <mergeCell ref="A6:E6"/>
    <mergeCell ref="A7:E7"/>
    <mergeCell ref="A8:E8"/>
    <mergeCell ref="A9:E9"/>
    <mergeCell ref="A10:E10"/>
    <mergeCell ref="A11:E11"/>
    <mergeCell ref="A12:E12"/>
    <mergeCell ref="A13:E13"/>
    <mergeCell ref="A38:E38"/>
    <mergeCell ref="A15:E15"/>
    <mergeCell ref="A16:E16"/>
    <mergeCell ref="A17:E17"/>
    <mergeCell ref="A18:E18"/>
    <mergeCell ref="A19:E19"/>
    <mergeCell ref="A20:E20"/>
    <mergeCell ref="A33:E33"/>
    <mergeCell ref="A34:E34"/>
    <mergeCell ref="A35:E35"/>
    <mergeCell ref="A36:E36"/>
    <mergeCell ref="A37:E37"/>
    <mergeCell ref="A39:E39"/>
    <mergeCell ref="A40:D40"/>
    <mergeCell ref="B41:D41"/>
    <mergeCell ref="A43:D43"/>
    <mergeCell ref="B44:D44"/>
  </mergeCells>
  <printOptions horizontalCentered="1"/>
  <pageMargins left="0.31496062992125984" right="0.31496062992125984" top="0.35433070866141736" bottom="0.35433070866141736" header="0.31496062992125984" footer="0.31496062992125984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3"/>
  <sheetViews>
    <sheetView view="pageBreakPreview" topLeftCell="A23" zoomScaleSheetLayoutView="100" workbookViewId="0">
      <selection activeCell="A29" sqref="A29"/>
    </sheetView>
  </sheetViews>
  <sheetFormatPr defaultColWidth="9.140625" defaultRowHeight="15" x14ac:dyDescent="0.25"/>
  <cols>
    <col min="1" max="1" width="31.5703125" style="2" customWidth="1"/>
    <col min="2" max="2" width="20.28515625" style="2" customWidth="1"/>
    <col min="3" max="3" width="13" style="2" customWidth="1"/>
    <col min="4" max="4" width="16.140625" style="2" customWidth="1"/>
    <col min="5" max="5" width="14.140625" style="2" customWidth="1"/>
    <col min="6" max="6" width="9.140625" style="2"/>
    <col min="7" max="7" width="12.140625" style="2" bestFit="1" customWidth="1"/>
    <col min="8" max="8" width="13.42578125" style="2" bestFit="1" customWidth="1"/>
    <col min="9" max="16384" width="9.140625" style="2"/>
  </cols>
  <sheetData>
    <row r="1" spans="1:5" ht="15.75" x14ac:dyDescent="0.25">
      <c r="A1" s="97" t="s">
        <v>11</v>
      </c>
      <c r="B1" s="97"/>
      <c r="C1" s="97"/>
      <c r="D1" s="97"/>
      <c r="E1" s="97"/>
    </row>
    <row r="2" spans="1:5" ht="30" customHeight="1" x14ac:dyDescent="0.25">
      <c r="A2" s="98" t="s">
        <v>12</v>
      </c>
      <c r="B2" s="99"/>
      <c r="C2" s="99"/>
      <c r="D2" s="99"/>
      <c r="E2" s="99"/>
    </row>
    <row r="3" spans="1:5" x14ac:dyDescent="0.25">
      <c r="A3" s="100" t="s">
        <v>67</v>
      </c>
      <c r="B3" s="100"/>
      <c r="C3" s="100"/>
      <c r="D3" s="100"/>
      <c r="E3" s="100"/>
    </row>
    <row r="4" spans="1:5" s="1" customFormat="1" ht="15.75" x14ac:dyDescent="0.25">
      <c r="A4" s="32" t="s">
        <v>13</v>
      </c>
      <c r="B4" s="33"/>
      <c r="C4" s="33"/>
      <c r="D4" s="40"/>
      <c r="E4" s="39" t="s">
        <v>68</v>
      </c>
    </row>
    <row r="5" spans="1:5" x14ac:dyDescent="0.25">
      <c r="A5" s="49"/>
      <c r="B5" s="4"/>
      <c r="C5" s="4"/>
      <c r="D5" s="4"/>
      <c r="E5" s="4"/>
    </row>
    <row r="6" spans="1:5" x14ac:dyDescent="0.25">
      <c r="A6" s="89" t="s">
        <v>0</v>
      </c>
      <c r="B6" s="89"/>
      <c r="C6" s="89"/>
      <c r="D6" s="89"/>
      <c r="E6" s="89"/>
    </row>
    <row r="7" spans="1:5" x14ac:dyDescent="0.25">
      <c r="A7" s="101" t="s">
        <v>24</v>
      </c>
      <c r="B7" s="101"/>
      <c r="C7" s="101"/>
      <c r="D7" s="101"/>
      <c r="E7" s="101"/>
    </row>
    <row r="8" spans="1:5" x14ac:dyDescent="0.25">
      <c r="A8" s="93" t="s">
        <v>1</v>
      </c>
      <c r="B8" s="93"/>
      <c r="C8" s="93"/>
      <c r="D8" s="93"/>
      <c r="E8" s="93"/>
    </row>
    <row r="9" spans="1:5" x14ac:dyDescent="0.25">
      <c r="A9" s="89" t="s">
        <v>49</v>
      </c>
      <c r="B9" s="89"/>
      <c r="C9" s="89"/>
      <c r="D9" s="89"/>
      <c r="E9" s="89"/>
    </row>
    <row r="10" spans="1:5" ht="26.25" customHeight="1" x14ac:dyDescent="0.25">
      <c r="A10" s="94" t="s">
        <v>14</v>
      </c>
      <c r="B10" s="95"/>
      <c r="C10" s="95"/>
      <c r="D10" s="95"/>
      <c r="E10" s="95"/>
    </row>
    <row r="11" spans="1:5" ht="30" customHeight="1" x14ac:dyDescent="0.25">
      <c r="A11" s="89" t="s">
        <v>47</v>
      </c>
      <c r="B11" s="89"/>
      <c r="C11" s="89"/>
      <c r="D11" s="89"/>
      <c r="E11" s="89"/>
    </row>
    <row r="12" spans="1:5" ht="17.25" customHeight="1" x14ac:dyDescent="0.25">
      <c r="A12" s="93" t="s">
        <v>15</v>
      </c>
      <c r="B12" s="96"/>
      <c r="C12" s="96"/>
      <c r="D12" s="96"/>
      <c r="E12" s="96"/>
    </row>
    <row r="13" spans="1:5" x14ac:dyDescent="0.25">
      <c r="A13" s="89" t="s">
        <v>27</v>
      </c>
      <c r="B13" s="89"/>
      <c r="C13" s="89"/>
      <c r="D13" s="89"/>
      <c r="E13" s="89"/>
    </row>
    <row r="14" spans="1:5" x14ac:dyDescent="0.25">
      <c r="A14" s="93" t="s">
        <v>2</v>
      </c>
      <c r="B14" s="96"/>
      <c r="C14" s="96"/>
      <c r="D14" s="96"/>
      <c r="E14" s="96"/>
    </row>
    <row r="15" spans="1:5" ht="17.25" customHeight="1" x14ac:dyDescent="0.25">
      <c r="A15" s="89" t="s">
        <v>50</v>
      </c>
      <c r="B15" s="89"/>
      <c r="C15" s="89"/>
      <c r="D15" s="89"/>
      <c r="E15" s="89"/>
    </row>
    <row r="16" spans="1:5" x14ac:dyDescent="0.25">
      <c r="A16" s="93" t="s">
        <v>16</v>
      </c>
      <c r="B16" s="96"/>
      <c r="C16" s="96"/>
      <c r="D16" s="96"/>
      <c r="E16" s="96"/>
    </row>
    <row r="17" spans="1:7" ht="30" customHeight="1" x14ac:dyDescent="0.25">
      <c r="A17" s="89" t="s">
        <v>17</v>
      </c>
      <c r="B17" s="89"/>
      <c r="C17" s="89"/>
      <c r="D17" s="89"/>
      <c r="E17" s="89"/>
    </row>
    <row r="18" spans="1:7" ht="60" customHeight="1" x14ac:dyDescent="0.25">
      <c r="A18" s="89" t="s">
        <v>25</v>
      </c>
      <c r="B18" s="89"/>
      <c r="C18" s="89"/>
      <c r="D18" s="89"/>
      <c r="E18" s="89"/>
    </row>
    <row r="19" spans="1:7" ht="33" customHeight="1" x14ac:dyDescent="0.25">
      <c r="A19" s="87" t="s">
        <v>26</v>
      </c>
      <c r="B19" s="87"/>
      <c r="C19" s="87"/>
      <c r="D19" s="87"/>
      <c r="E19" s="87"/>
    </row>
    <row r="20" spans="1:7" x14ac:dyDescent="0.25">
      <c r="A20" s="87"/>
      <c r="B20" s="87"/>
      <c r="C20" s="87"/>
      <c r="D20" s="87"/>
      <c r="E20" s="87"/>
      <c r="F20" s="2">
        <v>1261.4000000000001</v>
      </c>
      <c r="G20" s="2">
        <v>3</v>
      </c>
    </row>
    <row r="21" spans="1:7" ht="135" x14ac:dyDescent="0.25">
      <c r="A21" s="3" t="s">
        <v>7</v>
      </c>
      <c r="B21" s="3" t="s">
        <v>10</v>
      </c>
      <c r="C21" s="3" t="s">
        <v>3</v>
      </c>
      <c r="D21" s="3" t="s">
        <v>9</v>
      </c>
      <c r="E21" s="3" t="s">
        <v>8</v>
      </c>
    </row>
    <row r="22" spans="1:7" ht="51" x14ac:dyDescent="0.25">
      <c r="A22" s="30" t="s">
        <v>40</v>
      </c>
      <c r="B22" s="9" t="s">
        <v>39</v>
      </c>
      <c r="C22" s="3" t="s">
        <v>4</v>
      </c>
      <c r="D22" s="3">
        <v>18.54</v>
      </c>
      <c r="E22" s="29">
        <f>D22*F20*G20</f>
        <v>70159.067999999999</v>
      </c>
      <c r="G22" s="20"/>
    </row>
    <row r="23" spans="1:7" x14ac:dyDescent="0.25">
      <c r="A23" s="26" t="s">
        <v>37</v>
      </c>
      <c r="B23" s="27" t="s">
        <v>28</v>
      </c>
      <c r="C23" s="25" t="s">
        <v>4</v>
      </c>
      <c r="D23" s="25">
        <v>6.51</v>
      </c>
      <c r="E23" s="28">
        <f>D23*F20*G20</f>
        <v>24635.142</v>
      </c>
      <c r="G23" s="20"/>
    </row>
    <row r="24" spans="1:7" ht="38.25" x14ac:dyDescent="0.25">
      <c r="A24" s="7" t="s">
        <v>22</v>
      </c>
      <c r="B24" s="9" t="s">
        <v>23</v>
      </c>
      <c r="C24" s="3" t="s">
        <v>4</v>
      </c>
      <c r="D24" s="3">
        <v>0</v>
      </c>
      <c r="E24" s="23">
        <v>955.7</v>
      </c>
      <c r="G24" s="20"/>
    </row>
    <row r="25" spans="1:7" x14ac:dyDescent="0.25">
      <c r="A25" s="7" t="s">
        <v>43</v>
      </c>
      <c r="B25" s="9" t="s">
        <v>69</v>
      </c>
      <c r="C25" s="3" t="s">
        <v>30</v>
      </c>
      <c r="D25" s="3"/>
      <c r="E25" s="8">
        <v>7801.25</v>
      </c>
      <c r="G25" s="20"/>
    </row>
    <row r="26" spans="1:7" x14ac:dyDescent="0.25">
      <c r="A26" s="7" t="s">
        <v>42</v>
      </c>
      <c r="B26" s="9" t="s">
        <v>69</v>
      </c>
      <c r="C26" s="3" t="s">
        <v>30</v>
      </c>
      <c r="D26" s="3"/>
      <c r="E26" s="8">
        <v>1649.51</v>
      </c>
      <c r="G26" s="20"/>
    </row>
    <row r="27" spans="1:7" x14ac:dyDescent="0.25">
      <c r="A27" s="7" t="s">
        <v>41</v>
      </c>
      <c r="B27" s="9" t="s">
        <v>69</v>
      </c>
      <c r="C27" s="3" t="s">
        <v>30</v>
      </c>
      <c r="D27" s="3"/>
      <c r="E27" s="8">
        <v>5148.1499999999996</v>
      </c>
      <c r="G27" s="20"/>
    </row>
    <row r="28" spans="1:7" x14ac:dyDescent="0.25">
      <c r="A28" s="31" t="s">
        <v>44</v>
      </c>
      <c r="B28" s="9" t="s">
        <v>69</v>
      </c>
      <c r="C28" s="3" t="s">
        <v>30</v>
      </c>
      <c r="D28" s="3"/>
      <c r="E28" s="8">
        <f>129.48+150</f>
        <v>279.48</v>
      </c>
      <c r="G28" s="20"/>
    </row>
    <row r="29" spans="1:7" s="21" customFormat="1" ht="30" x14ac:dyDescent="0.25">
      <c r="A29" s="38" t="s">
        <v>71</v>
      </c>
      <c r="B29" s="44" t="s">
        <v>72</v>
      </c>
      <c r="C29" s="45" t="s">
        <v>30</v>
      </c>
      <c r="D29" s="45"/>
      <c r="E29" s="46">
        <v>10289.07</v>
      </c>
    </row>
    <row r="30" spans="1:7" x14ac:dyDescent="0.25">
      <c r="A30" s="34"/>
      <c r="B30" s="9"/>
      <c r="C30" s="3"/>
      <c r="D30" s="3"/>
      <c r="E30" s="8"/>
      <c r="G30" s="20"/>
    </row>
    <row r="31" spans="1:7" s="14" customFormat="1" ht="14.25" x14ac:dyDescent="0.2">
      <c r="A31" s="10" t="s">
        <v>31</v>
      </c>
      <c r="B31" s="11"/>
      <c r="C31" s="12"/>
      <c r="D31" s="12"/>
      <c r="E31" s="13">
        <f>SUM(E22:E30)</f>
        <v>120917.36999999997</v>
      </c>
    </row>
    <row r="33" spans="1:8" s="21" customFormat="1" ht="34.15" customHeight="1" x14ac:dyDescent="0.25">
      <c r="A33" s="88" t="s">
        <v>74</v>
      </c>
      <c r="B33" s="88"/>
      <c r="C33" s="88"/>
      <c r="D33" s="88"/>
      <c r="E33" s="88"/>
      <c r="H33" s="22"/>
    </row>
    <row r="34" spans="1:8" ht="30" customHeight="1" x14ac:dyDescent="0.25">
      <c r="A34" s="89" t="s">
        <v>21</v>
      </c>
      <c r="B34" s="89"/>
      <c r="C34" s="89"/>
      <c r="D34" s="89"/>
      <c r="E34" s="89"/>
      <c r="H34" s="15"/>
    </row>
    <row r="35" spans="1:8" ht="15" customHeight="1" x14ac:dyDescent="0.25">
      <c r="A35" s="89" t="s">
        <v>20</v>
      </c>
      <c r="B35" s="89"/>
      <c r="C35" s="89"/>
      <c r="D35" s="89"/>
      <c r="E35" s="89"/>
      <c r="H35" s="15"/>
    </row>
    <row r="36" spans="1:8" ht="31.5" customHeight="1" x14ac:dyDescent="0.25">
      <c r="A36" s="89" t="s">
        <v>32</v>
      </c>
      <c r="B36" s="89"/>
      <c r="C36" s="89"/>
      <c r="D36" s="89"/>
      <c r="E36" s="89"/>
      <c r="F36" s="14"/>
      <c r="G36" s="14"/>
      <c r="H36" s="16"/>
    </row>
    <row r="37" spans="1:8" x14ac:dyDescent="0.25">
      <c r="A37" s="89" t="s">
        <v>18</v>
      </c>
      <c r="B37" s="89"/>
      <c r="C37" s="89"/>
      <c r="D37" s="89"/>
      <c r="E37" s="89"/>
      <c r="H37" s="15"/>
    </row>
    <row r="38" spans="1:8" x14ac:dyDescent="0.25">
      <c r="A38" s="90" t="s">
        <v>5</v>
      </c>
      <c r="B38" s="90"/>
      <c r="C38" s="90"/>
      <c r="D38" s="90"/>
      <c r="E38" s="90"/>
    </row>
    <row r="39" spans="1:8" x14ac:dyDescent="0.25">
      <c r="A39" s="89" t="s">
        <v>18</v>
      </c>
      <c r="B39" s="89"/>
      <c r="C39" s="89"/>
      <c r="D39" s="89"/>
      <c r="E39" s="89"/>
    </row>
    <row r="40" spans="1:8" x14ac:dyDescent="0.25">
      <c r="A40" s="91" t="s">
        <v>51</v>
      </c>
      <c r="B40" s="91"/>
      <c r="C40" s="91"/>
      <c r="D40" s="91"/>
      <c r="E40" s="5"/>
    </row>
    <row r="41" spans="1:8" x14ac:dyDescent="0.25">
      <c r="B41" s="86" t="s">
        <v>19</v>
      </c>
      <c r="C41" s="86"/>
      <c r="D41" s="86"/>
      <c r="E41" s="6" t="s">
        <v>6</v>
      </c>
    </row>
    <row r="42" spans="1:8" x14ac:dyDescent="0.25">
      <c r="A42" s="48"/>
      <c r="B42" s="48"/>
      <c r="C42" s="48"/>
      <c r="D42" s="48"/>
      <c r="E42" s="48"/>
    </row>
    <row r="43" spans="1:8" x14ac:dyDescent="0.25">
      <c r="A43" s="92" t="s">
        <v>73</v>
      </c>
      <c r="B43" s="92"/>
      <c r="C43" s="92"/>
      <c r="D43" s="92"/>
      <c r="E43" s="5"/>
    </row>
    <row r="44" spans="1:8" x14ac:dyDescent="0.25">
      <c r="B44" s="86" t="s">
        <v>19</v>
      </c>
      <c r="C44" s="86"/>
      <c r="D44" s="86"/>
      <c r="E44" s="6" t="s">
        <v>6</v>
      </c>
    </row>
    <row r="46" spans="1:8" x14ac:dyDescent="0.25">
      <c r="A46" s="50" t="s">
        <v>70</v>
      </c>
    </row>
    <row r="47" spans="1:8" x14ac:dyDescent="0.25">
      <c r="A47" s="14" t="s">
        <v>33</v>
      </c>
    </row>
    <row r="48" spans="1:8" x14ac:dyDescent="0.25">
      <c r="A48" s="2" t="s">
        <v>38</v>
      </c>
      <c r="B48" s="17">
        <f>'2кв'!B53</f>
        <v>28827.462000000014</v>
      </c>
    </row>
    <row r="49" spans="1:2" x14ac:dyDescent="0.25">
      <c r="A49" s="2" t="s">
        <v>75</v>
      </c>
      <c r="B49" s="18"/>
    </row>
    <row r="50" spans="1:2" x14ac:dyDescent="0.25">
      <c r="A50" s="2" t="s">
        <v>34</v>
      </c>
      <c r="B50" s="18">
        <v>119181.5</v>
      </c>
    </row>
    <row r="51" spans="1:2" x14ac:dyDescent="0.25">
      <c r="A51" s="2" t="s">
        <v>45</v>
      </c>
      <c r="B51" s="18">
        <f>150*2</f>
        <v>300</v>
      </c>
    </row>
    <row r="52" spans="1:2" ht="30" x14ac:dyDescent="0.25">
      <c r="A52" s="47" t="s">
        <v>36</v>
      </c>
      <c r="B52" s="18">
        <f>E31</f>
        <v>120917.36999999997</v>
      </c>
    </row>
    <row r="53" spans="1:2" x14ac:dyDescent="0.25">
      <c r="A53" s="19" t="s">
        <v>35</v>
      </c>
      <c r="B53" s="24">
        <f>B48+B50+B51-B52</f>
        <v>27391.592000000033</v>
      </c>
    </row>
  </sheetData>
  <mergeCells count="29">
    <mergeCell ref="A39:E39"/>
    <mergeCell ref="A40:D40"/>
    <mergeCell ref="B41:D41"/>
    <mergeCell ref="A43:D43"/>
    <mergeCell ref="B44:D44"/>
    <mergeCell ref="A38:E38"/>
    <mergeCell ref="A15:E15"/>
    <mergeCell ref="A16:E16"/>
    <mergeCell ref="A17:E17"/>
    <mergeCell ref="A18:E18"/>
    <mergeCell ref="A19:E19"/>
    <mergeCell ref="A20:E20"/>
    <mergeCell ref="A33:E33"/>
    <mergeCell ref="A34:E34"/>
    <mergeCell ref="A35:E35"/>
    <mergeCell ref="A36:E36"/>
    <mergeCell ref="A37:E37"/>
    <mergeCell ref="A14:E14"/>
    <mergeCell ref="A1:E1"/>
    <mergeCell ref="A2:E2"/>
    <mergeCell ref="A3:E3"/>
    <mergeCell ref="A6:E6"/>
    <mergeCell ref="A7:E7"/>
    <mergeCell ref="A8:E8"/>
    <mergeCell ref="A9:E9"/>
    <mergeCell ref="A10:E10"/>
    <mergeCell ref="A11:E11"/>
    <mergeCell ref="A12:E12"/>
    <mergeCell ref="A13:E13"/>
  </mergeCells>
  <printOptions horizontalCentered="1"/>
  <pageMargins left="0.31496062992125984" right="0.31496062992125984" top="0.55118110236220474" bottom="0.55118110236220474" header="0.31496062992125984" footer="0.31496062992125984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2"/>
  <sheetViews>
    <sheetView view="pageBreakPreview" topLeftCell="A37" zoomScaleSheetLayoutView="100" workbookViewId="0">
      <selection activeCell="A25" sqref="A25:A27"/>
    </sheetView>
  </sheetViews>
  <sheetFormatPr defaultColWidth="9.140625" defaultRowHeight="15" x14ac:dyDescent="0.25"/>
  <cols>
    <col min="1" max="1" width="31.5703125" style="2" customWidth="1"/>
    <col min="2" max="2" width="20.28515625" style="2" customWidth="1"/>
    <col min="3" max="3" width="13" style="2" customWidth="1"/>
    <col min="4" max="4" width="16.140625" style="2" customWidth="1"/>
    <col min="5" max="5" width="14.140625" style="2" customWidth="1"/>
    <col min="6" max="6" width="9.140625" style="2"/>
    <col min="7" max="7" width="12.140625" style="2" bestFit="1" customWidth="1"/>
    <col min="8" max="8" width="13.42578125" style="2" bestFit="1" customWidth="1"/>
    <col min="9" max="16384" width="9.140625" style="2"/>
  </cols>
  <sheetData>
    <row r="1" spans="1:5" ht="15.75" x14ac:dyDescent="0.25">
      <c r="A1" s="97" t="s">
        <v>11</v>
      </c>
      <c r="B1" s="97"/>
      <c r="C1" s="97"/>
      <c r="D1" s="97"/>
      <c r="E1" s="97"/>
    </row>
    <row r="2" spans="1:5" ht="30" customHeight="1" x14ac:dyDescent="0.25">
      <c r="A2" s="98" t="s">
        <v>12</v>
      </c>
      <c r="B2" s="99"/>
      <c r="C2" s="99"/>
      <c r="D2" s="99"/>
      <c r="E2" s="99"/>
    </row>
    <row r="3" spans="1:5" x14ac:dyDescent="0.25">
      <c r="A3" s="100" t="s">
        <v>101</v>
      </c>
      <c r="B3" s="100"/>
      <c r="C3" s="100"/>
      <c r="D3" s="100"/>
      <c r="E3" s="100"/>
    </row>
    <row r="4" spans="1:5" s="1" customFormat="1" ht="15.75" x14ac:dyDescent="0.25">
      <c r="A4" s="32" t="s">
        <v>13</v>
      </c>
      <c r="B4" s="33"/>
      <c r="C4" s="33"/>
      <c r="D4" s="40"/>
      <c r="E4" s="39" t="s">
        <v>102</v>
      </c>
    </row>
    <row r="5" spans="1:5" x14ac:dyDescent="0.25">
      <c r="A5" s="53"/>
      <c r="B5" s="4"/>
      <c r="C5" s="4"/>
      <c r="D5" s="4"/>
      <c r="E5" s="4"/>
    </row>
    <row r="6" spans="1:5" x14ac:dyDescent="0.25">
      <c r="A6" s="89" t="s">
        <v>0</v>
      </c>
      <c r="B6" s="89"/>
      <c r="C6" s="89"/>
      <c r="D6" s="89"/>
      <c r="E6" s="89"/>
    </row>
    <row r="7" spans="1:5" x14ac:dyDescent="0.25">
      <c r="A7" s="101" t="s">
        <v>24</v>
      </c>
      <c r="B7" s="101"/>
      <c r="C7" s="101"/>
      <c r="D7" s="101"/>
      <c r="E7" s="101"/>
    </row>
    <row r="8" spans="1:5" x14ac:dyDescent="0.25">
      <c r="A8" s="93" t="s">
        <v>1</v>
      </c>
      <c r="B8" s="93"/>
      <c r="C8" s="93"/>
      <c r="D8" s="93"/>
      <c r="E8" s="93"/>
    </row>
    <row r="9" spans="1:5" x14ac:dyDescent="0.25">
      <c r="A9" s="89" t="s">
        <v>49</v>
      </c>
      <c r="B9" s="89"/>
      <c r="C9" s="89"/>
      <c r="D9" s="89"/>
      <c r="E9" s="89"/>
    </row>
    <row r="10" spans="1:5" ht="26.25" customHeight="1" x14ac:dyDescent="0.25">
      <c r="A10" s="94" t="s">
        <v>14</v>
      </c>
      <c r="B10" s="95"/>
      <c r="C10" s="95"/>
      <c r="D10" s="95"/>
      <c r="E10" s="95"/>
    </row>
    <row r="11" spans="1:5" ht="30" customHeight="1" x14ac:dyDescent="0.25">
      <c r="A11" s="89" t="s">
        <v>47</v>
      </c>
      <c r="B11" s="89"/>
      <c r="C11" s="89"/>
      <c r="D11" s="89"/>
      <c r="E11" s="89"/>
    </row>
    <row r="12" spans="1:5" ht="17.25" customHeight="1" x14ac:dyDescent="0.25">
      <c r="A12" s="93" t="s">
        <v>15</v>
      </c>
      <c r="B12" s="96"/>
      <c r="C12" s="96"/>
      <c r="D12" s="96"/>
      <c r="E12" s="96"/>
    </row>
    <row r="13" spans="1:5" x14ac:dyDescent="0.25">
      <c r="A13" s="89" t="s">
        <v>27</v>
      </c>
      <c r="B13" s="89"/>
      <c r="C13" s="89"/>
      <c r="D13" s="89"/>
      <c r="E13" s="89"/>
    </row>
    <row r="14" spans="1:5" x14ac:dyDescent="0.25">
      <c r="A14" s="93" t="s">
        <v>2</v>
      </c>
      <c r="B14" s="96"/>
      <c r="C14" s="96"/>
      <c r="D14" s="96"/>
      <c r="E14" s="96"/>
    </row>
    <row r="15" spans="1:5" ht="17.25" customHeight="1" x14ac:dyDescent="0.25">
      <c r="A15" s="89" t="s">
        <v>50</v>
      </c>
      <c r="B15" s="89"/>
      <c r="C15" s="89"/>
      <c r="D15" s="89"/>
      <c r="E15" s="89"/>
    </row>
    <row r="16" spans="1:5" x14ac:dyDescent="0.25">
      <c r="A16" s="93" t="s">
        <v>16</v>
      </c>
      <c r="B16" s="96"/>
      <c r="C16" s="96"/>
      <c r="D16" s="96"/>
      <c r="E16" s="96"/>
    </row>
    <row r="17" spans="1:8" ht="30" customHeight="1" x14ac:dyDescent="0.25">
      <c r="A17" s="89" t="s">
        <v>17</v>
      </c>
      <c r="B17" s="89"/>
      <c r="C17" s="89"/>
      <c r="D17" s="89"/>
      <c r="E17" s="89"/>
    </row>
    <row r="18" spans="1:8" ht="60" customHeight="1" x14ac:dyDescent="0.25">
      <c r="A18" s="89" t="s">
        <v>25</v>
      </c>
      <c r="B18" s="89"/>
      <c r="C18" s="89"/>
      <c r="D18" s="89"/>
      <c r="E18" s="89"/>
    </row>
    <row r="19" spans="1:8" ht="33" customHeight="1" x14ac:dyDescent="0.25">
      <c r="A19" s="87" t="s">
        <v>26</v>
      </c>
      <c r="B19" s="87"/>
      <c r="C19" s="87"/>
      <c r="D19" s="87"/>
      <c r="E19" s="87"/>
    </row>
    <row r="20" spans="1:8" x14ac:dyDescent="0.25">
      <c r="A20" s="87"/>
      <c r="B20" s="87"/>
      <c r="C20" s="87"/>
      <c r="D20" s="87"/>
      <c r="E20" s="87"/>
      <c r="F20" s="2">
        <v>1261.4000000000001</v>
      </c>
      <c r="G20" s="2">
        <v>3</v>
      </c>
    </row>
    <row r="21" spans="1:8" ht="135" x14ac:dyDescent="0.25">
      <c r="A21" s="3" t="s">
        <v>7</v>
      </c>
      <c r="B21" s="3" t="s">
        <v>10</v>
      </c>
      <c r="C21" s="3" t="s">
        <v>3</v>
      </c>
      <c r="D21" s="3" t="s">
        <v>9</v>
      </c>
      <c r="E21" s="3" t="s">
        <v>8</v>
      </c>
    </row>
    <row r="22" spans="1:8" ht="51" x14ac:dyDescent="0.25">
      <c r="A22" s="30" t="s">
        <v>40</v>
      </c>
      <c r="B22" s="9" t="s">
        <v>39</v>
      </c>
      <c r="C22" s="3" t="s">
        <v>4</v>
      </c>
      <c r="D22" s="3">
        <v>18.54</v>
      </c>
      <c r="E22" s="29">
        <f>D22*F20*G20</f>
        <v>70159.067999999999</v>
      </c>
      <c r="G22" s="20"/>
    </row>
    <row r="23" spans="1:8" x14ac:dyDescent="0.25">
      <c r="A23" s="26" t="s">
        <v>37</v>
      </c>
      <c r="B23" s="27" t="s">
        <v>28</v>
      </c>
      <c r="C23" s="25" t="s">
        <v>4</v>
      </c>
      <c r="D23" s="25">
        <v>6.51</v>
      </c>
      <c r="E23" s="28">
        <f>D23*F20*G20</f>
        <v>24635.142</v>
      </c>
      <c r="G23" s="20"/>
    </row>
    <row r="24" spans="1:8" ht="38.25" x14ac:dyDescent="0.25">
      <c r="A24" s="7" t="s">
        <v>22</v>
      </c>
      <c r="B24" s="9" t="s">
        <v>23</v>
      </c>
      <c r="C24" s="3" t="s">
        <v>4</v>
      </c>
      <c r="D24" s="3">
        <v>0</v>
      </c>
      <c r="E24" s="23">
        <v>0</v>
      </c>
      <c r="G24" s="20"/>
    </row>
    <row r="25" spans="1:8" x14ac:dyDescent="0.25">
      <c r="A25" s="7" t="s">
        <v>43</v>
      </c>
      <c r="B25" s="9" t="s">
        <v>103</v>
      </c>
      <c r="C25" s="3" t="s">
        <v>30</v>
      </c>
      <c r="D25" s="3"/>
      <c r="E25" s="8">
        <v>3100.84</v>
      </c>
      <c r="G25" s="20"/>
    </row>
    <row r="26" spans="1:8" x14ac:dyDescent="0.25">
      <c r="A26" s="7" t="s">
        <v>42</v>
      </c>
      <c r="B26" s="9" t="s">
        <v>103</v>
      </c>
      <c r="C26" s="3" t="s">
        <v>30</v>
      </c>
      <c r="D26" s="3"/>
      <c r="E26" s="8">
        <v>3030.25</v>
      </c>
      <c r="G26" s="20"/>
    </row>
    <row r="27" spans="1:8" x14ac:dyDescent="0.25">
      <c r="A27" s="7" t="s">
        <v>41</v>
      </c>
      <c r="B27" s="9" t="s">
        <v>103</v>
      </c>
      <c r="C27" s="3" t="s">
        <v>30</v>
      </c>
      <c r="D27" s="3"/>
      <c r="E27" s="8">
        <v>2046.29</v>
      </c>
      <c r="G27" s="20"/>
    </row>
    <row r="28" spans="1:8" x14ac:dyDescent="0.25">
      <c r="A28" s="31" t="s">
        <v>44</v>
      </c>
      <c r="B28" s="9" t="s">
        <v>103</v>
      </c>
      <c r="C28" s="3" t="s">
        <v>30</v>
      </c>
      <c r="D28" s="3"/>
      <c r="E28" s="8">
        <v>450</v>
      </c>
      <c r="G28" s="20"/>
    </row>
    <row r="29" spans="1:8" x14ac:dyDescent="0.25">
      <c r="A29" s="34"/>
      <c r="B29" s="9"/>
      <c r="C29" s="3"/>
      <c r="D29" s="3"/>
      <c r="E29" s="8"/>
      <c r="G29" s="20"/>
    </row>
    <row r="30" spans="1:8" s="14" customFormat="1" ht="14.25" x14ac:dyDescent="0.2">
      <c r="A30" s="10" t="s">
        <v>31</v>
      </c>
      <c r="B30" s="11"/>
      <c r="C30" s="12"/>
      <c r="D30" s="12"/>
      <c r="E30" s="13">
        <f>SUM(E22:E29)</f>
        <v>103421.58999999998</v>
      </c>
    </row>
    <row r="32" spans="1:8" s="21" customFormat="1" ht="34.15" customHeight="1" x14ac:dyDescent="0.25">
      <c r="A32" s="88" t="s">
        <v>104</v>
      </c>
      <c r="B32" s="88"/>
      <c r="C32" s="88"/>
      <c r="D32" s="88"/>
      <c r="E32" s="88"/>
      <c r="H32" s="22"/>
    </row>
    <row r="33" spans="1:8" ht="30" customHeight="1" x14ac:dyDescent="0.25">
      <c r="A33" s="89" t="s">
        <v>21</v>
      </c>
      <c r="B33" s="89"/>
      <c r="C33" s="89"/>
      <c r="D33" s="89"/>
      <c r="E33" s="89"/>
      <c r="H33" s="15"/>
    </row>
    <row r="34" spans="1:8" ht="15" customHeight="1" x14ac:dyDescent="0.25">
      <c r="A34" s="89" t="s">
        <v>20</v>
      </c>
      <c r="B34" s="89"/>
      <c r="C34" s="89"/>
      <c r="D34" s="89"/>
      <c r="E34" s="89"/>
      <c r="H34" s="15"/>
    </row>
    <row r="35" spans="1:8" ht="31.5" customHeight="1" x14ac:dyDescent="0.25">
      <c r="A35" s="89" t="s">
        <v>32</v>
      </c>
      <c r="B35" s="89"/>
      <c r="C35" s="89"/>
      <c r="D35" s="89"/>
      <c r="E35" s="89"/>
      <c r="F35" s="14"/>
      <c r="G35" s="14"/>
      <c r="H35" s="16"/>
    </row>
    <row r="36" spans="1:8" x14ac:dyDescent="0.25">
      <c r="A36" s="89" t="s">
        <v>18</v>
      </c>
      <c r="B36" s="89"/>
      <c r="C36" s="89"/>
      <c r="D36" s="89"/>
      <c r="E36" s="89"/>
      <c r="H36" s="15"/>
    </row>
    <row r="37" spans="1:8" x14ac:dyDescent="0.25">
      <c r="A37" s="90" t="s">
        <v>5</v>
      </c>
      <c r="B37" s="90"/>
      <c r="C37" s="90"/>
      <c r="D37" s="90"/>
      <c r="E37" s="90"/>
    </row>
    <row r="38" spans="1:8" x14ac:dyDescent="0.25">
      <c r="A38" s="89" t="s">
        <v>18</v>
      </c>
      <c r="B38" s="89"/>
      <c r="C38" s="89"/>
      <c r="D38" s="89"/>
      <c r="E38" s="89"/>
    </row>
    <row r="39" spans="1:8" x14ac:dyDescent="0.25">
      <c r="A39" s="91" t="s">
        <v>51</v>
      </c>
      <c r="B39" s="91"/>
      <c r="C39" s="91"/>
      <c r="D39" s="91"/>
      <c r="E39" s="5"/>
    </row>
    <row r="40" spans="1:8" x14ac:dyDescent="0.25">
      <c r="B40" s="86" t="s">
        <v>19</v>
      </c>
      <c r="C40" s="86"/>
      <c r="D40" s="86"/>
      <c r="E40" s="6" t="s">
        <v>6</v>
      </c>
    </row>
    <row r="41" spans="1:8" x14ac:dyDescent="0.25">
      <c r="A41" s="52"/>
      <c r="B41" s="52"/>
      <c r="C41" s="52"/>
      <c r="D41" s="52"/>
      <c r="E41" s="52"/>
    </row>
    <row r="42" spans="1:8" x14ac:dyDescent="0.25">
      <c r="A42" s="92" t="s">
        <v>73</v>
      </c>
      <c r="B42" s="92"/>
      <c r="C42" s="92"/>
      <c r="D42" s="92"/>
      <c r="E42" s="5"/>
    </row>
    <row r="43" spans="1:8" x14ac:dyDescent="0.25">
      <c r="B43" s="86" t="s">
        <v>19</v>
      </c>
      <c r="C43" s="86"/>
      <c r="D43" s="86"/>
      <c r="E43" s="6" t="s">
        <v>6</v>
      </c>
    </row>
    <row r="45" spans="1:8" x14ac:dyDescent="0.25">
      <c r="A45" s="50" t="s">
        <v>70</v>
      </c>
    </row>
    <row r="46" spans="1:8" x14ac:dyDescent="0.25">
      <c r="A46" s="14" t="s">
        <v>33</v>
      </c>
    </row>
    <row r="47" spans="1:8" x14ac:dyDescent="0.25">
      <c r="A47" s="2" t="s">
        <v>38</v>
      </c>
      <c r="B47" s="17">
        <f>'3кв'!B53</f>
        <v>27391.592000000033</v>
      </c>
    </row>
    <row r="48" spans="1:8" x14ac:dyDescent="0.25">
      <c r="A48" s="2" t="s">
        <v>105</v>
      </c>
      <c r="B48" s="18"/>
    </row>
    <row r="49" spans="1:2" x14ac:dyDescent="0.25">
      <c r="A49" s="2" t="s">
        <v>34</v>
      </c>
      <c r="B49" s="18">
        <v>127399.32</v>
      </c>
    </row>
    <row r="50" spans="1:2" x14ac:dyDescent="0.25">
      <c r="B50" s="18"/>
    </row>
    <row r="51" spans="1:2" ht="30" x14ac:dyDescent="0.25">
      <c r="A51" s="51" t="s">
        <v>36</v>
      </c>
      <c r="B51" s="18">
        <f>E30</f>
        <v>103421.58999999998</v>
      </c>
    </row>
    <row r="52" spans="1:2" x14ac:dyDescent="0.25">
      <c r="A52" s="19" t="s">
        <v>35</v>
      </c>
      <c r="B52" s="24">
        <f>B47+B49+B50-B51</f>
        <v>51369.322000000058</v>
      </c>
    </row>
  </sheetData>
  <mergeCells count="29">
    <mergeCell ref="A14:E14"/>
    <mergeCell ref="A1:E1"/>
    <mergeCell ref="A2:E2"/>
    <mergeCell ref="A3:E3"/>
    <mergeCell ref="A6:E6"/>
    <mergeCell ref="A7:E7"/>
    <mergeCell ref="A8:E8"/>
    <mergeCell ref="A9:E9"/>
    <mergeCell ref="A10:E10"/>
    <mergeCell ref="A11:E11"/>
    <mergeCell ref="A12:E12"/>
    <mergeCell ref="A13:E13"/>
    <mergeCell ref="A37:E37"/>
    <mergeCell ref="A15:E15"/>
    <mergeCell ref="A16:E16"/>
    <mergeCell ref="A17:E17"/>
    <mergeCell ref="A18:E18"/>
    <mergeCell ref="A19:E19"/>
    <mergeCell ref="A20:E20"/>
    <mergeCell ref="A32:E32"/>
    <mergeCell ref="A33:E33"/>
    <mergeCell ref="A34:E34"/>
    <mergeCell ref="A35:E35"/>
    <mergeCell ref="A36:E36"/>
    <mergeCell ref="A38:E38"/>
    <mergeCell ref="A39:D39"/>
    <mergeCell ref="B40:D40"/>
    <mergeCell ref="A42:D42"/>
    <mergeCell ref="B43:D43"/>
  </mergeCells>
  <printOptions horizontalCentered="1"/>
  <pageMargins left="0.31496062992125984" right="0.31496062992125984" top="0.55118110236220474" bottom="0.55118110236220474" header="0.31496062992125984" footer="0.31496062992125984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3"/>
  <sheetViews>
    <sheetView tabSelected="1" view="pageBreakPreview" topLeftCell="A13" zoomScaleSheetLayoutView="100" workbookViewId="0">
      <selection activeCell="C30" sqref="C30"/>
    </sheetView>
  </sheetViews>
  <sheetFormatPr defaultRowHeight="15.75" x14ac:dyDescent="0.25"/>
  <cols>
    <col min="1" max="1" width="9.7109375" style="1" customWidth="1"/>
    <col min="2" max="2" width="70.85546875" style="1" customWidth="1"/>
    <col min="3" max="3" width="16.5703125" style="1" customWidth="1"/>
    <col min="4" max="4" width="15.7109375" style="1" customWidth="1"/>
    <col min="5" max="5" width="14.7109375" style="1" customWidth="1"/>
    <col min="6" max="6" width="12.42578125" style="1" customWidth="1"/>
    <col min="7" max="7" width="12" style="1" customWidth="1"/>
    <col min="8" max="8" width="13.5703125" style="1" customWidth="1"/>
    <col min="9" max="16384" width="9.140625" style="1"/>
  </cols>
  <sheetData>
    <row r="1" spans="1:5" x14ac:dyDescent="0.25">
      <c r="A1" s="102" t="s">
        <v>76</v>
      </c>
      <c r="B1" s="102"/>
      <c r="C1" s="102"/>
      <c r="D1" s="54"/>
    </row>
    <row r="2" spans="1:5" x14ac:dyDescent="0.25">
      <c r="A2" s="103" t="s">
        <v>77</v>
      </c>
      <c r="B2" s="103"/>
      <c r="C2" s="103"/>
      <c r="D2" s="55"/>
    </row>
    <row r="3" spans="1:5" x14ac:dyDescent="0.25">
      <c r="A3" s="103" t="s">
        <v>78</v>
      </c>
      <c r="B3" s="103"/>
      <c r="C3" s="103"/>
      <c r="D3" s="55"/>
    </row>
    <row r="4" spans="1:5" x14ac:dyDescent="0.25">
      <c r="A4" s="102" t="s">
        <v>106</v>
      </c>
      <c r="B4" s="102"/>
      <c r="C4" s="102"/>
      <c r="D4" s="54"/>
    </row>
    <row r="5" spans="1:5" x14ac:dyDescent="0.25">
      <c r="A5" s="104"/>
      <c r="B5" s="104"/>
      <c r="C5" s="104"/>
    </row>
    <row r="6" spans="1:5" x14ac:dyDescent="0.25">
      <c r="A6" s="55"/>
      <c r="B6" s="56" t="s">
        <v>79</v>
      </c>
      <c r="C6" s="57">
        <f>'1кв'!B49</f>
        <v>-2450.7399999999998</v>
      </c>
      <c r="D6" s="58"/>
    </row>
    <row r="7" spans="1:5" x14ac:dyDescent="0.25">
      <c r="A7" s="59" t="s">
        <v>80</v>
      </c>
      <c r="B7" s="56" t="s">
        <v>107</v>
      </c>
      <c r="C7" s="57"/>
      <c r="D7" s="58"/>
    </row>
    <row r="8" spans="1:5" x14ac:dyDescent="0.25">
      <c r="A8" s="55"/>
      <c r="B8" s="60" t="s">
        <v>81</v>
      </c>
      <c r="C8" s="57"/>
      <c r="D8" s="58"/>
    </row>
    <row r="9" spans="1:5" x14ac:dyDescent="0.25">
      <c r="A9" s="55"/>
      <c r="B9" s="61" t="s">
        <v>109</v>
      </c>
      <c r="C9" s="57"/>
      <c r="D9" s="58"/>
    </row>
    <row r="10" spans="1:5" x14ac:dyDescent="0.25">
      <c r="A10" s="55"/>
      <c r="B10" s="61" t="s">
        <v>108</v>
      </c>
      <c r="C10" s="57"/>
      <c r="D10" s="58"/>
    </row>
    <row r="11" spans="1:5" x14ac:dyDescent="0.25">
      <c r="A11" s="55"/>
      <c r="B11" s="61" t="s">
        <v>110</v>
      </c>
      <c r="C11" s="57"/>
      <c r="D11" s="58"/>
    </row>
    <row r="12" spans="1:5" x14ac:dyDescent="0.25">
      <c r="B12" s="62" t="s">
        <v>82</v>
      </c>
      <c r="C12" s="63">
        <f>'1кв'!B51+'2кв'!B50+'3кв'!B50+'4кв'!B49</f>
        <v>477968.3</v>
      </c>
      <c r="D12" s="64"/>
      <c r="E12" s="65"/>
    </row>
    <row r="13" spans="1:5" x14ac:dyDescent="0.25">
      <c r="B13" s="61" t="s">
        <v>83</v>
      </c>
      <c r="C13" s="63">
        <f>'1кв'!B52+'2кв'!B51+'3кв'!B51+'4кв'!B50</f>
        <v>1200</v>
      </c>
      <c r="D13" s="64"/>
    </row>
    <row r="14" spans="1:5" x14ac:dyDescent="0.25">
      <c r="A14" s="33"/>
      <c r="B14" s="62" t="s">
        <v>84</v>
      </c>
      <c r="C14" s="66">
        <f>SUM(C12:C13)</f>
        <v>479168.3</v>
      </c>
      <c r="D14" s="58"/>
    </row>
    <row r="15" spans="1:5" x14ac:dyDescent="0.25">
      <c r="B15" s="105"/>
      <c r="C15" s="105"/>
      <c r="D15" s="67"/>
    </row>
    <row r="16" spans="1:5" ht="17.25" customHeight="1" x14ac:dyDescent="0.25">
      <c r="A16" s="68" t="s">
        <v>85</v>
      </c>
      <c r="B16" s="30" t="s">
        <v>40</v>
      </c>
      <c r="C16" s="63">
        <f>'1кв'!E22+'2кв'!E22+'3кв'!E22+'4кв'!E22</f>
        <v>268299.78000000003</v>
      </c>
      <c r="D16" s="67"/>
    </row>
    <row r="17" spans="1:7" ht="15" customHeight="1" x14ac:dyDescent="0.25">
      <c r="A17" s="68"/>
      <c r="B17" s="70" t="s">
        <v>37</v>
      </c>
      <c r="C17" s="63">
        <f>'1кв'!E23+'2кв'!E23+'3кв'!E23+'4кв'!E23</f>
        <v>95134.788</v>
      </c>
      <c r="D17" s="67"/>
    </row>
    <row r="18" spans="1:7" x14ac:dyDescent="0.25">
      <c r="A18" s="68"/>
      <c r="B18" s="69" t="s">
        <v>86</v>
      </c>
      <c r="C18" s="63">
        <f>'1кв'!E24+'2кв'!E24+'3кв'!E24+'4кв'!E24</f>
        <v>955.7</v>
      </c>
      <c r="D18" s="67"/>
    </row>
    <row r="19" spans="1:7" x14ac:dyDescent="0.25">
      <c r="A19" s="68"/>
      <c r="B19" s="61" t="s">
        <v>43</v>
      </c>
      <c r="C19" s="63">
        <f>'1кв'!E25+'2кв'!E25+'3кв'!E25+'4кв'!E25</f>
        <v>18834.43</v>
      </c>
      <c r="D19" s="67"/>
    </row>
    <row r="20" spans="1:7" x14ac:dyDescent="0.25">
      <c r="A20" s="68"/>
      <c r="B20" s="61" t="s">
        <v>42</v>
      </c>
      <c r="C20" s="63">
        <f>'1кв'!E26+'2кв'!E26+'3кв'!E26+'4кв'!E26</f>
        <v>9995.36</v>
      </c>
      <c r="D20" s="67"/>
    </row>
    <row r="21" spans="1:7" x14ac:dyDescent="0.25">
      <c r="A21" s="68"/>
      <c r="B21" s="61" t="s">
        <v>41</v>
      </c>
      <c r="C21" s="63">
        <f>'1кв'!E27+'2кв'!E27+'3кв'!E27+'4кв'!E27</f>
        <v>12261.259999999998</v>
      </c>
      <c r="D21" s="67"/>
    </row>
    <row r="22" spans="1:7" x14ac:dyDescent="0.25">
      <c r="B22" s="71" t="s">
        <v>87</v>
      </c>
      <c r="C22" s="63">
        <f>'1кв'!E28+'2кв'!E28+'3кв'!E28+'4кв'!E28</f>
        <v>3988.73</v>
      </c>
      <c r="D22" s="67"/>
      <c r="E22" s="65"/>
    </row>
    <row r="23" spans="1:7" x14ac:dyDescent="0.25">
      <c r="A23" s="68"/>
      <c r="B23" s="72" t="s">
        <v>111</v>
      </c>
      <c r="C23" s="63">
        <f>'1кв'!E30+'2кв'!E29</f>
        <v>4161.12</v>
      </c>
      <c r="D23" s="67"/>
    </row>
    <row r="24" spans="1:7" x14ac:dyDescent="0.25">
      <c r="A24" s="68"/>
      <c r="B24" s="60" t="s">
        <v>88</v>
      </c>
      <c r="C24" s="63">
        <f>SUM(C26:C28)</f>
        <v>11717.07</v>
      </c>
      <c r="D24" s="67"/>
    </row>
    <row r="25" spans="1:7" x14ac:dyDescent="0.25">
      <c r="A25" s="68"/>
      <c r="B25" s="60" t="s">
        <v>81</v>
      </c>
      <c r="C25" s="73"/>
      <c r="D25" s="67"/>
      <c r="G25" s="65"/>
    </row>
    <row r="26" spans="1:7" ht="31.5" x14ac:dyDescent="0.25">
      <c r="A26" s="68"/>
      <c r="B26" s="74" t="s">
        <v>89</v>
      </c>
      <c r="C26" s="75">
        <f>'1кв'!E29</f>
        <v>1428</v>
      </c>
      <c r="D26" s="67"/>
    </row>
    <row r="27" spans="1:7" x14ac:dyDescent="0.25">
      <c r="A27" s="68"/>
      <c r="B27" s="74" t="s">
        <v>112</v>
      </c>
      <c r="C27" s="75">
        <f>'3кв'!E29</f>
        <v>10289.07</v>
      </c>
      <c r="D27" s="67"/>
    </row>
    <row r="28" spans="1:7" x14ac:dyDescent="0.25">
      <c r="A28" s="68"/>
      <c r="B28" s="74"/>
      <c r="C28" s="75"/>
      <c r="D28" s="67"/>
    </row>
    <row r="29" spans="1:7" x14ac:dyDescent="0.25">
      <c r="B29" s="76" t="s">
        <v>90</v>
      </c>
      <c r="C29" s="77">
        <f>SUM(C16:C24)</f>
        <v>425348.23800000001</v>
      </c>
      <c r="D29" s="67"/>
      <c r="E29" s="65"/>
    </row>
    <row r="30" spans="1:7" x14ac:dyDescent="0.25">
      <c r="B30" s="76" t="s">
        <v>91</v>
      </c>
      <c r="C30" s="78">
        <f>C6+C14-C29</f>
        <v>51369.321999999986</v>
      </c>
      <c r="D30" s="67"/>
    </row>
    <row r="31" spans="1:7" x14ac:dyDescent="0.25">
      <c r="B31" s="59"/>
      <c r="C31" s="59"/>
      <c r="D31" s="67"/>
    </row>
    <row r="32" spans="1:7" x14ac:dyDescent="0.25">
      <c r="B32" s="79" t="s">
        <v>92</v>
      </c>
      <c r="C32" s="79"/>
      <c r="D32" s="67"/>
    </row>
    <row r="33" spans="1:4" x14ac:dyDescent="0.25">
      <c r="B33" s="79" t="s">
        <v>93</v>
      </c>
      <c r="C33" s="80">
        <v>41274.959999999999</v>
      </c>
      <c r="D33" s="67"/>
    </row>
    <row r="34" spans="1:4" x14ac:dyDescent="0.25">
      <c r="B34" s="81" t="s">
        <v>94</v>
      </c>
      <c r="C34" s="82">
        <v>37666.65</v>
      </c>
      <c r="D34" s="67"/>
    </row>
    <row r="35" spans="1:4" x14ac:dyDescent="0.25">
      <c r="B35" s="79" t="s">
        <v>95</v>
      </c>
      <c r="C35" s="83">
        <f>C34-C33</f>
        <v>-3608.3099999999977</v>
      </c>
      <c r="D35" s="67"/>
    </row>
    <row r="36" spans="1:4" x14ac:dyDescent="0.25">
      <c r="B36" s="59"/>
      <c r="C36" s="59"/>
      <c r="D36" s="67"/>
    </row>
    <row r="37" spans="1:4" x14ac:dyDescent="0.25">
      <c r="A37" s="1" t="s">
        <v>96</v>
      </c>
      <c r="B37" s="59" t="s">
        <v>97</v>
      </c>
      <c r="C37" s="59"/>
      <c r="D37" s="67"/>
    </row>
    <row r="38" spans="1:4" x14ac:dyDescent="0.25">
      <c r="B38" s="59" t="s">
        <v>98</v>
      </c>
      <c r="C38" s="59"/>
      <c r="D38" s="67"/>
    </row>
    <row r="39" spans="1:4" x14ac:dyDescent="0.25">
      <c r="B39" s="59" t="s">
        <v>99</v>
      </c>
      <c r="C39" s="59"/>
      <c r="D39" s="67"/>
    </row>
    <row r="40" spans="1:4" s="2" customFormat="1" ht="15" x14ac:dyDescent="0.25">
      <c r="B40" s="84"/>
      <c r="C40" s="84"/>
      <c r="D40" s="85"/>
    </row>
    <row r="41" spans="1:4" s="2" customFormat="1" ht="15" x14ac:dyDescent="0.25">
      <c r="B41" s="84" t="s">
        <v>100</v>
      </c>
      <c r="C41" s="84"/>
      <c r="D41" s="85"/>
    </row>
    <row r="42" spans="1:4" x14ac:dyDescent="0.25">
      <c r="B42" s="59"/>
      <c r="C42" s="59"/>
      <c r="D42" s="67"/>
    </row>
    <row r="43" spans="1:4" x14ac:dyDescent="0.25">
      <c r="B43" s="59"/>
      <c r="C43" s="59"/>
      <c r="D43" s="67"/>
    </row>
  </sheetData>
  <mergeCells count="6">
    <mergeCell ref="B15:C15"/>
    <mergeCell ref="A1:C1"/>
    <mergeCell ref="A2:C2"/>
    <mergeCell ref="A3:C3"/>
    <mergeCell ref="A4:C4"/>
    <mergeCell ref="A5:C5"/>
  </mergeCells>
  <printOptions horizontalCentered="1"/>
  <pageMargins left="0.31496062992125984" right="0.31496062992125984" top="0.35433070866141736" bottom="0.35433070866141736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5</vt:i4>
      </vt:variant>
      <vt:variant>
        <vt:lpstr>Именованные диапазоны</vt:lpstr>
      </vt:variant>
      <vt:variant>
        <vt:i4>5</vt:i4>
      </vt:variant>
    </vt:vector>
  </HeadingPairs>
  <TitlesOfParts>
    <vt:vector size="10" baseType="lpstr">
      <vt:lpstr>1кв</vt:lpstr>
      <vt:lpstr>2кв</vt:lpstr>
      <vt:lpstr>3кв</vt:lpstr>
      <vt:lpstr>4кв</vt:lpstr>
      <vt:lpstr>отчет</vt:lpstr>
      <vt:lpstr>'1кв'!Область_печати</vt:lpstr>
      <vt:lpstr>'2кв'!Область_печати</vt:lpstr>
      <vt:lpstr>'3кв'!Область_печати</vt:lpstr>
      <vt:lpstr>'4кв'!Область_печати</vt:lpstr>
      <vt:lpstr>отчет!Область_печати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2025-03-06T11:52:04Z</dcterms:modified>
</cp:coreProperties>
</file>